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C 103" sheetId="3" r:id="rId3"/>
    <sheet name="C 104" sheetId="4" r:id="rId4"/>
    <sheet name="C 106_C 106.1" sheetId="5" r:id="rId5"/>
    <sheet name="C 106_C 106.2" sheetId="6" r:id="rId6"/>
    <sheet name="C 107" sheetId="7" r:id="rId7"/>
    <sheet name="C 108" sheetId="8" r:id="rId8"/>
    <sheet name="C 150" sheetId="9" r:id="rId9"/>
    <sheet name="C 151" sheetId="10" r:id="rId10"/>
    <sheet name="C 403" sheetId="11" r:id="rId11"/>
    <sheet name="C 405" sheetId="12" r:id="rId12"/>
    <sheet name="C 421" sheetId="13" r:id="rId13"/>
  </sheets>
  <definedNames/>
  <calcPr/>
  <webPublishing/>
</workbook>
</file>

<file path=xl/sharedStrings.xml><?xml version="1.0" encoding="utf-8"?>
<sst xmlns="http://schemas.openxmlformats.org/spreadsheetml/2006/main" count="4183" uniqueCount="924">
  <si>
    <t>ASPE10</t>
  </si>
  <si>
    <t>S</t>
  </si>
  <si>
    <t>Soupis prací objektu</t>
  </si>
  <si>
    <t xml:space="preserve">Stavba: </t>
  </si>
  <si>
    <t>SÚS JmK</t>
  </si>
  <si>
    <t>III/4121 Kuchařovice - Znojmo 2. stavba</t>
  </si>
  <si>
    <t>O</t>
  </si>
  <si>
    <t>Objekt:</t>
  </si>
  <si>
    <t>000</t>
  </si>
  <si>
    <t>ONVN</t>
  </si>
  <si>
    <t>O1</t>
  </si>
  <si>
    <t>Rozpočet:</t>
  </si>
  <si>
    <t>0,00</t>
  </si>
  <si>
    <t>15,00</t>
  </si>
  <si>
    <t>21,00</t>
  </si>
  <si>
    <t>3</t>
  </si>
  <si>
    <t>4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</si>
  <si>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</si>
  <si>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</si>
  <si>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</si>
  <si>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</si>
  <si>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</si>
  <si>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</si>
  <si>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</si>
  <si>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</si>
  <si>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</si>
  <si>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</si>
  <si>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</si>
  <si>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</si>
  <si>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</si>
  <si>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</si>
  <si>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</si>
  <si>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</si>
  <si>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</si>
  <si>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</si>
  <si>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</si>
  <si>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</si>
  <si>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</si>
  <si>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</si>
  <si>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</si>
  <si>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</si>
  <si>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</si>
  <si>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KPL</t>
  </si>
  <si>
    <t>PP</t>
  </si>
  <si>
    <t>Geodetické zaměření stavby - popsáno v obchodních podmínkách</t>
  </si>
  <si>
    <t>VV</t>
  </si>
  <si>
    <t>1=1,000 [A]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</si>
  <si>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</si>
  <si>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</si>
  <si>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</si>
  <si>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</si>
  <si>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
podmínkách</t>
  </si>
  <si>
    <t>02944</t>
  </si>
  <si>
    <t>OSTAT POŽADAVKY - DOKUMENTACE SKUTEČ PROVEDENÍ V DIGIT FORMĚ</t>
  </si>
  <si>
    <t>Dokumentace skutečného provedení stavby (dále jen DSPS) - popsáno v 
obchodních podmínkách</t>
  </si>
  <si>
    <t>02945</t>
  </si>
  <si>
    <t>OSTAT POŽADAVKY - GEOMETRICKÝ PLÁN</t>
  </si>
  <si>
    <t>Geometrické plány - popsáno v obchodních podmínkách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</si>
  <si>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</si>
  <si>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</si>
  <si>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</si>
  <si>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</si>
  <si>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</si>
  <si>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</si>
  <si>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</si>
  <si>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</si>
  <si>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</t>
  </si>
  <si>
    <t>popsáno v obchodních podmínkách a v projektové dokumentaci</t>
  </si>
  <si>
    <t>00002</t>
  </si>
  <si>
    <t>Vytyčení obvodu prostoru staveniště</t>
  </si>
  <si>
    <t>popsáno v projektové dokumentaci</t>
  </si>
  <si>
    <t>00003</t>
  </si>
  <si>
    <t>Zřízení a odstranění zařízení staveniště</t>
  </si>
  <si>
    <t>opsáno v obchodních podmínkách</t>
  </si>
  <si>
    <t>00004</t>
  </si>
  <si>
    <t>Zajištění povolení k uzavírkám</t>
  </si>
  <si>
    <t>popsáno v obchodních podmínkách, v zákoně č. 13/1997 Sb., a vyhlášce č. 104/1997</t>
  </si>
  <si>
    <t>00005</t>
  </si>
  <si>
    <t>Zajištění stanovení, umístění, údržbu, přemístění a odstranění dočasného dopravního značení</t>
  </si>
  <si>
    <t>00008</t>
  </si>
  <si>
    <t>Zajištění přístupů a příjezdů k sousedním nemovitostem</t>
  </si>
  <si>
    <t>7</t>
  </si>
  <si>
    <t>00014</t>
  </si>
  <si>
    <t>Zajištění provedení a výstupů veškerých zkoušek a revizí</t>
  </si>
  <si>
    <t>popsáno v obchodních podmínkách, technických podmínkách a normách ČSN</t>
  </si>
  <si>
    <t>8</t>
  </si>
  <si>
    <t>00015</t>
  </si>
  <si>
    <t>Bezpečnostní opatření</t>
  </si>
  <si>
    <t>00016</t>
  </si>
  <si>
    <t>Výpočet hluku ze stavební činnosti</t>
  </si>
  <si>
    <t>popsáno v projektové dokumentaci a ve vyhlášce č. 272/2011</t>
  </si>
  <si>
    <t>00018</t>
  </si>
  <si>
    <t>Návrh technologického postupu prací</t>
  </si>
  <si>
    <t>popsáno v obchodních podmínkách</t>
  </si>
  <si>
    <t>C 103</t>
  </si>
  <si>
    <t>Komunikace III/4121, km 1,646 - 2,210</t>
  </si>
  <si>
    <t>014102</t>
  </si>
  <si>
    <t>POPLATKY ZA SKLÁDKU</t>
  </si>
  <si>
    <t>T</t>
  </si>
  <si>
    <t>zemina, kamení</t>
  </si>
  <si>
    <t>"11130" 
800*0,10*2,00=160,000 [A] 
"123735" 
99*2,00=198,000 [B] 
"123835" 
217*2,00=434,000 [C] 
"131735" 
30*2,00=60,000 [D] 
"132735" 
30,72*2,00=61,440 [E] 
celkem: A+B+C+D+E=913,440 [F]</t>
  </si>
  <si>
    <t>Položka obsahuje veškeré poplatky provozovateli skládky související s uložením odpadu na skládce.</t>
  </si>
  <si>
    <t>Zemní práce</t>
  </si>
  <si>
    <t>11120</t>
  </si>
  <si>
    <t>ODSTRANĚNÍ KŘOVIN</t>
  </si>
  <si>
    <t>M2</t>
  </si>
  <si>
    <t>včetně odvozu a likvidace v režii zhotovitele  
zaměřeno na stavbě</t>
  </si>
  <si>
    <t>50=50,000 [A]</t>
  </si>
  <si>
    <t>odstranění travin, křovin a stromů do průměru 100 mm  
doprava dřevin bez ohledu na vzdálenost  
spálení na hromadách nebo štěpkování</t>
  </si>
  <si>
    <t>11130</t>
  </si>
  <si>
    <t>SEJMUTÍ DRNU</t>
  </si>
  <si>
    <t>tl.10 cm, včetně odvozu a uložení na skládku ve vzdálenosti do 8 km  
zaměřeno na stavbě</t>
  </si>
  <si>
    <t>800=800,000 [A]</t>
  </si>
  <si>
    <t>včetně vodorovné dopravy a uložení na skládku</t>
  </si>
  <si>
    <t>11201</t>
  </si>
  <si>
    <t>KÁCENÍ STROMŮ D KMENE DO 0,5M S ODSTRANĚNÍM PAŘEZŮ</t>
  </si>
  <si>
    <t>KUS</t>
  </si>
  <si>
    <t>včetně odvozu a likvidace dřevní hmoty v režii zhotovitele  
zaměřeno na stavbě</t>
  </si>
  <si>
    <t>5=5,000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</si>
  <si>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</si>
  <si>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11313</t>
  </si>
  <si>
    <t>ODSTRANĚNÍ KRYTU ZPEVNĚNÝCH PLOCH S ASFALTOVÝM POJIVEM</t>
  </si>
  <si>
    <t>M3</t>
  </si>
  <si>
    <t>zřízení zápichu na ZÚ v délce 20 m   
odstranění krytu vozovky vyfrézováním nebo vybouráním v průměrné tl. 5,5 cm (0-11 cm) pro napojení nové vrstvy  
včetně odvozu a likvidace vyfrézovaného (vybouraného) materiálu v režii zhotovitele  
zaměřeno na stavbě</t>
  </si>
  <si>
    <t>(5,00 m * 20 m * 0,11)/2=5,500 [A]</t>
  </si>
  <si>
    <t>Položka zahrnuje veškerou manipulaci s vybouranou sutí a s vybouranými hmotami vč. uložení na skládku. Nezahrnuje poplatek za skládku</t>
  </si>
  <si>
    <t>11372A</t>
  </si>
  <si>
    <t>FRÉZOVÁNÍ ZPEVNĚNÝCH PLOCH ASFALTOVÝCH - BEZ DOPRAVY</t>
  </si>
  <si>
    <t>rozfrézování (rozrytí) stávající vozovky do hloubky 150 mm na požadovanou frakci pro recyklaci za studena</t>
  </si>
  <si>
    <t>2646*0,15=396,900 [A]</t>
  </si>
  <si>
    <t>Položka zahrnuje veškerou manipulaci s vybouranou sutí a s vybouranými hmotami, kromě vodorovné dopravy, vč. uložení na skládku. Nezahrnuje poplatek za skládku</t>
  </si>
  <si>
    <t>123735</t>
  </si>
  <si>
    <t>ODKOP PRO SPOD STAVBU SILNIC A ŽELEZNIC TŘ. I, ODVOZ DO 8KM</t>
  </si>
  <si>
    <t>zaměřeno na stavbě a acad, viz přílohy č. 1 technická zpráva, 2 situace, 3 podélný profil, 4 vzorové příčné řezy, 5 příčné řezy</t>
  </si>
  <si>
    <t>99=99,000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</si>
  <si>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</si>
  <si>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123835</t>
  </si>
  <si>
    <t>ODKOP PRO SPOD STAVBU SILNIC A ŽELEZNIC TŘ. II, ODVOZ DO 8KM</t>
  </si>
  <si>
    <t>217=217,000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</si>
  <si>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</si>
  <si>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125738</t>
  </si>
  <si>
    <t>VYKOPÁVKY ZE ZEMNÍKŮ A SKLÁDEK TŘ. I, ODVOZ DO 20KM</t>
  </si>
  <si>
    <t>pořízení a dovoz ornice pro ohumusování, viz pol.č. 18222</t>
  </si>
  <si>
    <t>560*0,15=84,000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</si>
  <si>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</si>
  <si>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131735</t>
  </si>
  <si>
    <t>HLOUBENÍ JAM ZAPAŽ I NEPAŽ TŘ. I, ODVOZ DO 8KM</t>
  </si>
  <si>
    <t>pro lapače splavenin a horské vpusti  
zaměřeno na stavbě a acad, viz přílohy č. 1 technická zpráva, 2 situace, 3 podélný profil, 4 vzorové příčné řezy, 5 příčné řezy</t>
  </si>
  <si>
    <t>6*5=30,000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</si>
  <si>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</si>
  <si>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132735</t>
  </si>
  <si>
    <t>HLOUBENÍ RÝH ŠÍŘ DO 2M PAŽ I NEPAŽ TŘ. I, ODVOZ DO 8KM</t>
  </si>
  <si>
    <t>pro přípojky lapačů splavenin a horských vpustí, viz pol.č. 87445  
zaměřeno na stavbě a acad, viz přílohy č. 1 technická zpráva, 2 situace, 3 podélný profil, 4 vzorové příčné řezy, 5 příčné řezy</t>
  </si>
  <si>
    <t>24*0,80*1,60=30,720 [A]</t>
  </si>
  <si>
    <t>11</t>
  </si>
  <si>
    <t>17120</t>
  </si>
  <si>
    <t>ULOŽENÍ SYPANINY DO NÁSYPŮ A NA SKLÁDKY BEZ ZHUT</t>
  </si>
  <si>
    <t>na skládku</t>
  </si>
  <si>
    <t>"123735" 
99=99,000 [A] 
"123835" 
217=217,000 [B] 
"131735" 
30=30,000 [C] 
"132735" 
30,72=30,720 [D] 
celkem: A+B+C+D=376,720 [E]</t>
  </si>
  <si>
    <t>Položka zahrnuje:  
- kompletní provedení zemní konstrukce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</si>
  <si>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12</t>
  </si>
  <si>
    <t>17481</t>
  </si>
  <si>
    <t>ZÁSYP JAM A RÝH Z NAKUPOVANÝCH MATERIÁLŮ</t>
  </si>
  <si>
    <t>štěrkodrť 0/32  
zaměřeno na stavbě a acad, viz přílohy č. 1 technická zpráva, 2 situace, 3 podélný profil, 5 příčné řezy</t>
  </si>
  <si>
    <t>51 + 18,72 (přípojky) + 3*5 (vpusti) =84,720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</si>
  <si>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</si>
  <si>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</si>
  <si>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17581</t>
  </si>
  <si>
    <t>OBSYP POTRUBÍ A OBJEKTŮ Z NAKUPOVANÝCH MATERIÁLŮ</t>
  </si>
  <si>
    <t>štěrkopísek frakce 0/22mm, přípojky lapačů splavenin a horských vpustí, viz pol.č. 87445  
zaměřeno na stavbě a acad, viz přílohy č. 1 technická zpráva, 2 situace,</t>
  </si>
  <si>
    <t>0,50*24=12,000 [A]</t>
  </si>
  <si>
    <t>Položka zahrnuje:  
- kompletní provedení zemní konstrukce vč. výběru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 a ochrana případně zhutnění podloží a svahů  
- svahování, hutnění a uzavírání povrchů svahů  
- zřízení lavic na svazích a zásyp rýh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případné prohození nebo třídění materiálu.</t>
  </si>
  <si>
    <t>14</t>
  </si>
  <si>
    <t>18110</t>
  </si>
  <si>
    <t>ÚPRAVA PLÁNĚ SE ZHUTNĚNÍM V HORNINĚ TŘ. I</t>
  </si>
  <si>
    <t>pláň pod štěrkodrtí, viz pol.č. 56333, 56334 
zaměřeno na stavbě a acad, viz přílohy č. 1 technická zpráva, 2 situace, 3 podélný profil, 4 vzorové příčné řezy, 5 příčné řezy</t>
  </si>
  <si>
    <t>38+29=67,000 [A]</t>
  </si>
  <si>
    <t>položka zahrnuje úpravu pláně včetně vyrovnání výškových rozdílů. Míru zhutnění určuje projekt.</t>
  </si>
  <si>
    <t>15</t>
  </si>
  <si>
    <t>18222</t>
  </si>
  <si>
    <t>ROZPROSTŘENÍ ORNICE VE SVAHU V TL DO 0,15M</t>
  </si>
  <si>
    <t>560=560,000 [A]</t>
  </si>
  <si>
    <t>veškeré práce jsou obsaženy v textu položky</t>
  </si>
  <si>
    <t>16</t>
  </si>
  <si>
    <t>18241</t>
  </si>
  <si>
    <t>ZALOŽENÍ TRÁVNÍKU RUČNÍM VÝSEVEM</t>
  </si>
  <si>
    <t>viz pol.č. 18222  
zaměřeno na stavbě a acad, viz přílohy č. 1 technická zpráva, 2 situace, 3 podélný profil, 4 vzorové příčné řezy, 5 příčné řezy</t>
  </si>
  <si>
    <t>Zahrnuje veškerý materiál, výrobky a polotovary, včetně mimostaveništní a vnitrostaveništní dopravy (rovněž přesuny), včetně naložení a složení, případně s uložením, první pokosení</t>
  </si>
  <si>
    <t>17</t>
  </si>
  <si>
    <t>18247</t>
  </si>
  <si>
    <t>OŠETŘOVÁNÍ TRÁVNÍKU</t>
  </si>
  <si>
    <t>ošetření 2x, viz pol.č. 18241</t>
  </si>
  <si>
    <t>560*2=1 120,000 [A]</t>
  </si>
  <si>
    <t>Zahrnuje pokosení se shrabáním, naložení shrabků na dopravní prostředek, s odvozem a se složením</t>
  </si>
  <si>
    <t>18</t>
  </si>
  <si>
    <t>183511</t>
  </si>
  <si>
    <t>CHEMICKÉ ODPLEVELENÍ CELOPLOŠNÉ</t>
  </si>
  <si>
    <t>před založením trávníku, viz pol.č. 18241</t>
  </si>
  <si>
    <t>Popisy prací zahrnují veškerý materiál, výrobky a polotovary, včetně mimostaveništní a vnitrostaveništní dopravy (rovněž přesuny), včetně naložení a složení, případně s uložením</t>
  </si>
  <si>
    <t>Základy</t>
  </si>
  <si>
    <t>28997</t>
  </si>
  <si>
    <t>OPLÁŠTĚNÍ (ZPEVNĚNÍ) Z GEOTEXTILIE A GEOMŘÍŽOVIN</t>
  </si>
  <si>
    <t>zpevnění z geotextilie 
300g/m2, proti vyplavování u zadní části gabionové konstrukce 
zaměřeno na stavbě a acad, viz přílohy č. 1 technická zpráva, 2 situace, 3 podélný profil, 4 vzorové příčné řezy, 5 příčné řezy</t>
  </si>
  <si>
    <t>131*1,20=157,200 [A]</t>
  </si>
  <si>
    <t>Položka zahrnuje: 
- dodávku předepsané geotextilie nebo geomřížoviny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</si>
  <si>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</si>
  <si>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3272A7</t>
  </si>
  <si>
    <t>ZDI OPĚR, ZÁRUB, NÁBŘEŽ Z GABIONŮ RUČNĚ ROVNANÝCH, DRÁT O4,0MM, POVRCHOVÁ ÚPRAVA Zn + Al</t>
  </si>
  <si>
    <t>staničení km 2,024-2,150 + náběh zatáčky = 131m, dodávka a montáž   
- čelo vyložené ručně, frakce 150-250 mm  
- výplň za čelem strojně, frakce 32/63 mm  
- posyp štěrkem tl. 3 cm, frakce 0/32 mm  
zaměřeno na stavbě a acad, viz přílohy č. 1 technická zpráva, 2 situace, 3 podélný profil, 4 vzorové příčné řezy, 5 příčné řezy</t>
  </si>
  <si>
    <t>131*1,00*1,00=131,000 [A]</t>
  </si>
  <si>
    <t>- položka zahrnuje dodávku a osazení drátěných košů s výplní lomovým kamenem.  
- gabionové matrace se vykazují v pol.č.2722**.</t>
  </si>
  <si>
    <t>Vodorovné konstrukce</t>
  </si>
  <si>
    <t>45152</t>
  </si>
  <si>
    <t>PODKL A VÝPLŇ VRSTVY Z KAMENIVA DRCENÉHO</t>
  </si>
  <si>
    <t>pod gabionovou zeď, vyrovnání z frakce 63/125 mm, podklad tl. 15 cm se zhutněním  
zaměřeno na stavbě a acad, viz přílohy č. 1 technická zpráva, 2 situace, 3 podélný profil, 4 vzorové příčné řezy, 5 příčné řezy</t>
  </si>
  <si>
    <t>131*1,20*0,15=23,580 [A]</t>
  </si>
  <si>
    <t>Popisy prací zahrnují veškerý materiál, výrobky a polotovary, včetně mimostaveništní a vnitrostaveništní dopravy (rovněž přesuny), včetně naložení a složení, případně s uložením.</t>
  </si>
  <si>
    <t>45157</t>
  </si>
  <si>
    <t>PODKL A VÝPLŇ VRSTVY Z KAMENIVA TĚŽENÉHO</t>
  </si>
  <si>
    <t>pískové lože fr. 0/8 mm pro trubní přípojky pro 2ks lapače splavenin a 3ks horské vpusti  
zaměřeno na stavbě a acad, viz přílohy č. 1 technická zpráva, 2 situace,</t>
  </si>
  <si>
    <t>24*0,80*0,10=1,920 [A]</t>
  </si>
  <si>
    <t>Komunikace</t>
  </si>
  <si>
    <t>56333</t>
  </si>
  <si>
    <t>VOZOVKOVÉ VRSTVY ZE ŠTĚRKODRTI TL DO 150MM</t>
  </si>
  <si>
    <t>napojení vjezdů do přilehlých zahrad, ŠD frakce 0/32 mm  
zaměřeno na stavbě a acad, viz přílohy č. 1 technická zpráva, 2 situace</t>
  </si>
  <si>
    <t>38=38,000 [A]</t>
  </si>
  <si>
    <t>- dodání směsi, postřiku, nátěru, dlažeb nebo dílců v požadované kvalitě  
- očištění podkladu případně zřízení spojovací vrstvy  
- uložení směsi, dlažby nebo dílců a provedení nátěrů a postřiků dle předepsaného technologického předpisu  
- zřízení vrstvy bez rozlišení šířky, pokládání vrstvy po etapách, včetně pracovních spar a spojů  
- úpravu napojení, ukončení a těsnění podél obrubníků, dilatačních zařízení, odvodňovacích proužků, odvodňovačů, vpustí, šachet a pod., nestanoví-li zadávací dokumentace jinak  
- těsnění, tmelení a výplň spar a otvorů  
- úpravu dilatačních spar a povrchu vrstvy</t>
  </si>
  <si>
    <t>56334</t>
  </si>
  <si>
    <t>VOZOVKOVÉ VRSTVY ZE ŠTĚRKODRTI TL DO 200MM</t>
  </si>
  <si>
    <t>napojení polní cesty, ŠD frakce 0/32 mm  
zaměřeno na stavbě a acad, viz přílohy č. 1 technická zpráva, 2 situace, 3 podélný profil, 4 vzorové příčné řezy, 5 příčné řezy</t>
  </si>
  <si>
    <t>29=29,000 [A]</t>
  </si>
  <si>
    <t>56460</t>
  </si>
  <si>
    <t>VOZOVKOVÉ VRSTVY Z PENETRAČNÍHO MAKADAMU</t>
  </si>
  <si>
    <t>penetrační makadam hrubý tl. 90mm, napojení polní cesty  
zaměřeno na stavbě a acad, viz přílohy č. 1 technická zpráva, 2 situace, 3 podélný profil, 4 vzorové příčné řezy, 5 příčné řezy</t>
  </si>
  <si>
    <t>29m2*0,09=2,610 [A]</t>
  </si>
  <si>
    <t>- dodání kameniva předepsané kvality a zrnitosti  
- dodání asfaltového pojiva (asfalt silniční ropný, emulze asfaltová kationaktivní)  
- rozprostření kamenné kostry v předepsané tloušťce, prolití kostry asfaltem distributorem, rozprostření a zavibrování výplňového kameniva  
- zřízení vrstvy bez rozlišení šířky, pokládání vrstvy po etapách  
- úpravu napojení, ukončení  
- nezahrnuje postřiky, nátěry</t>
  </si>
  <si>
    <t>567543</t>
  </si>
  <si>
    <t>VRST PRO OBNOVU A OPR RECYK ZA STUD PĚN ASFALT TL. 200MM</t>
  </si>
  <si>
    <t>doplnění kameniva v tl. 50 mm + recyklace za studena (SROSM A/1) dle TP 162  
včetně předrcení do požadované frakce a křivky zrnitosti, doplnění požadovaného pojiva a materiálu  
včetně reprofilace  
včetně zkoušek pro stanovení receptury  
zaměřeno na stavbě a acad, viz přílohy č. 1 technická zpráva, 2 situace, 3 podélný profil, 4 vzorové příčné řezy, 5 příčné řezy</t>
  </si>
  <si>
    <t>2646=2 646,000 [A]</t>
  </si>
  <si>
    <t>- dodání směsi, postřiku, nátěru, dlažeb nebo dílců v požadované kvalitě  
- očištění podkladu případně zřízení spojovací vrstvy  
- uložení směsi, dlažby nebo dílců a provedení nátěrů a postřiků dle předepsaného technologického předpisu  
- zřízení vrstvy bez rozlišení šířky, pokládání vrstvy po etapách, včetně rozrytí, reprofilace, pracovních spar a spojů  
- úpravu napojení, ukončení a těsnění podél obrubníků, dilatačních zařízení, odvodňovacích proužků, odvodňovačů, vpustí, šachet a pod., nestanoví-li zadávací dokumentace jinak  
- těsnění, tmelení a výplň spar a otvorů  
- úpravu dilatačních spar a povrchu vrstvy</t>
  </si>
  <si>
    <t>56932</t>
  </si>
  <si>
    <t>ZPEVNĚNÍ KRAJNIC ZE ŠTĚRKODRTI TL DO 100MM</t>
  </si>
  <si>
    <t>ŠD frakce 0/32 mm tř. B  
zaměřeno na stavbě a acad, viz přílohy č. 1 technická zpráva, 2 situace, 3 podélný profil, 4 vzorové příčné řezy, 5 příčné řezy</t>
  </si>
  <si>
    <t>622*0,75+185*1,50=744,000 [A]</t>
  </si>
  <si>
    <t>572214</t>
  </si>
  <si>
    <t>SPOJOVACÍ POSTŘIK Z MODIFIK EMULZE DO 0,5KG/M2</t>
  </si>
  <si>
    <t>0,35 kg/m2, pod živičné vrstvy ACO 11, ACO 16 (vozovka, napojení polních cest, napojení zpevněných vjezdů do objektů)  
zaměřeno na stavbě a acad, viz přílohy č. 1 technická zpráva, 2 situace, 3 podélný profil, 4 vzorové příčné řezy, 5 příčné řezy</t>
  </si>
  <si>
    <t>2646+26+29=2 701,000 [A] 
zápich 
5*20=100,000 [B] 
celkem: A+B=2 801,000 [C]</t>
  </si>
  <si>
    <t>574A05</t>
  </si>
  <si>
    <t>ASFALTOVÝ BETON PRO OBRUSNÉ VRSTVY ACO 16</t>
  </si>
  <si>
    <t>obrusná vrstva vozovky, napojení polní cesty, napojení zpevněných vjezdů do objektů, zápich  
zaměřeno na stavbě a acad, viz přílohy č. 1 technická zpráva, 2 situace, 3 podélný profil, 4 vzorové příčné řezy, 5 příčné řezy</t>
  </si>
  <si>
    <t>obrusná vrstva vozovky, napojení polní cesty 
(2646+29)*0,06=160,500 [A] 
napojení zpevněných vjezdů do objektů 
26*0,05=1,300 [B] 
zápich 
5,00 m * 20 m * 0,11=11,000 [C] 
celkem: A+B+C=172,800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</si>
  <si>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</si>
  <si>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58222</t>
  </si>
  <si>
    <t>DLÁŽDĚNÉ KRYTY Z DROBNÝCH KOSTEK DO LOŽE Z MC</t>
  </si>
  <si>
    <t>vtoky horských vpustí, kostky 10/10 cm včetně podkladního betonu C25/30 - XF3 tl. min. 10 cm, SPÁROVÁNO MALTOU MC 25  
zaměřeno na stavbě a acad, viz přílohy č. 1 technická zpráva, 2 situace, 3 podélný profil, 5 příčné řezy</t>
  </si>
  <si>
    <t>10=10,000 [A]</t>
  </si>
  <si>
    <t>- dodání směsi, postřiku, nátěru, dlažeb nebo dílců v požadované kvalitě  
- očištění podkladu případně zřízení spojovací vrstvy  
- uložení směsi, dlažby nebo dílců a provedení nátěrů a postřiků dle předepsaného technologického předpisu  
- zřízení vrstvy bez rozlišení šířky, pokládání vrstvy po etapách, včetně pracovních spar a spojů  
- úpravu napojení, ukončení a těsnění podél obrubníků, dilatačních zařízení, odvodňovacích proužků, odvodňovačů, vpustí, šachet a pod., nestanoví-li zadávací dokumentace jinak  
- těsnění, tmelení a výplň spar a otvorů  
- úpravu dilatačních spar a povrchu vrstvy  
Položka zahrnuje všechny práce pro zřízení plně funkčního dlážděného krytu, t.j. včetně lože, ukončení dlažby a její provedení do předepsaného tvaru a pohledové úpravy, včetně výplně spar a otvorů a pod.</t>
  </si>
  <si>
    <t>58920</t>
  </si>
  <si>
    <t>VÝPLŇ SPAR MODIFIKOVANÝM ASFALTEM</t>
  </si>
  <si>
    <t>M</t>
  </si>
  <si>
    <t>k pol. č. 91913  
zaměřeno na stavbě a acad, viz přílohy č. 1 technická zpráva, 2 situace, 3 podélný profil, 4 vzorové příčné řezy, 5 příčné řezy</t>
  </si>
  <si>
    <t>položka zahrnuje:  
- dodávku předepsaného materiálu  
- vyčištění a výplň spar tímto materiálem</t>
  </si>
  <si>
    <t>Potrubí</t>
  </si>
  <si>
    <t>87445</t>
  </si>
  <si>
    <t>POTRUBÍ Z TRUB PLAST ODPAD DN DO 300MM</t>
  </si>
  <si>
    <t>přípojky k horským vpustím a lapačům splavenin z PP DN 250 SN12, HV7=1,50m, LS8=1,50m, LS9=3,0m, HV10=8m, HV11=10m  
zaměřeno na stavbě a acad, viz přílohy č. 1 technická zpráva, 2 situace,</t>
  </si>
  <si>
    <t>1,50+1,50+3,00+8,00+10,00=24,000 [A]</t>
  </si>
  <si>
    <t>- položky pro zhotovení potrubí platí bez ohledu na sklon.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</si>
  <si>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89722</t>
  </si>
  <si>
    <t>VPUSŤ KANALIZAČNÍ HORSKÁ KOMPLETNÍ Z BETON DÍLCŮ</t>
  </si>
  <si>
    <t>prefabrikovaný typ horské vpusti HBV 65/127/150 s litinovou mříží tř.B, dodávka a montáž  
HV7 v km 1,840 vlevo, HV10 v km 2,140 vpravo, HV11 v km 2,210 vpravo  
zaměřeno na stavbě a acad, viz přílohy č. 1 technická zpráva, 2 situace, 3 podélný profil, 4 vzorové příčné řezy, 5 příčné řezy  
zaměřeno acad, viz přílohy č.1 technická zpráva, 2 situace</t>
  </si>
  <si>
    <t>1+1+1=3,000 [A]</t>
  </si>
  <si>
    <t>- položky pro konstrukce na trubním vedení zahrnují kompletní konstrukce trubního vedení a to buď ve spojení s potrubím nebo samostatně. Zahrnují rovněž úpravy typových konstrukcí, spojovací a těsnící materiál, předepsané povrchové úpravy, máčení cihel, vyspárování a pod. Šachty, vpustě, kabelové komory zahrnují i poklopy s rámem, mříže s rámem, koše na bahno, stupadla, žebříky, stropy z bet. dílců a pod.</t>
  </si>
  <si>
    <t>89921</t>
  </si>
  <si>
    <t>b</t>
  </si>
  <si>
    <t>VÝŠKOVÁ ÚPRAVA POKLOPŮ</t>
  </si>
  <si>
    <t>u kanalizace v trase  
zaměřeno acad, viz příloha č. 2 situace</t>
  </si>
  <si>
    <t>7=7,000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</si>
  <si>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</si>
  <si>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</si>
  <si>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9113C1</t>
  </si>
  <si>
    <t>SVODIDLO OCEL SILNIČ JEDNOSTR, ÚROVEŇ ZADRŽ H2 - DODÁVKA A MONTÁŽ</t>
  </si>
  <si>
    <t>dodávka a montáž v km 2,020-2,200 vlevo, sloupky v souběhu s gabionovou zdí budou zapuštěny do gabionové zdi v troubě z PVC DN 200 mm, obsypané drobnou štěrkodrtí fr. 0/22 mm</t>
  </si>
  <si>
    <t>180=180,000 [A]</t>
  </si>
  <si>
    <t>položka zahrnuje: 
kompletní dodávka se všemi pomocnými a doplňujícími pracemi a součástmi, se kterými tvoří požadované dílo. Zahrnují i veškeré potřebné mechanismy 
(např. montážní zvedací plošiny). Není-li v zadávací dokumentaci stanoveno jinak, zahrnují tyto práce veškeré povrchové úpravy, 
- zahrnuje i nutné zemní práce na osazení nosných konstrukcí těchto zařízení, dále i práce pro osazení do konstrukcí nebo na konstrukce (zabetonování 
kapes nebo jam, vyvrtání kotevních otvorů, těsnění, tmelení a pod.). Součástí veškerých zařízení jsou i jejich nosné konstrukce, včetně osazení, pokud 
zadávací dokumentace nestanoví jinak, 
jejich ukončení zapuštěním do betonových bloků (včetně betonového bloku a nutných zemních prací) nebo koncovkou, přechod na jiný typ svodidla 
nebo přes mostní závěr, ochranu proti bludným proudům a vývody pro jejich měření, 
- osazení sloupků zaberaněním nebo osazením do betonových bloků (včetně betonových bloků a nutných zemních prací), 
- i kotvení, t.j. kotevní desky, šrouby z nerez oceli, vrty a zálivku, pokud zadávací dokumentace nestanoví jinak. Dále zahrnuje i případné nivelační hmoty 
pod kotevní desky 
- i odrazky nebo retroreflexní fólie</t>
  </si>
  <si>
    <t>91228</t>
  </si>
  <si>
    <t>SMĚROVÉ SLOUPKY Z PLAST HMOT VČET ODRAZ PÁSKU</t>
  </si>
  <si>
    <t>směrové sloupky dělené, s foliovým odrazným páskem, osazené do plastových patek, patky uložené do betonu C25/30 - XF3  
zaměřeno na stavbě</t>
  </si>
  <si>
    <t>92=92,000 [A]</t>
  </si>
  <si>
    <t>- dodání a osazení sloupku včetně nutných zemních prací  
- vnitrostaveništní a mimostaveništní doprava  
- zahrnuje i odrazky nebo retroreflexní fólie.</t>
  </si>
  <si>
    <t>917224</t>
  </si>
  <si>
    <t>SILNIČNÍ A CHODNÍKOVÉ OBRUBY Z BETONOVÝCH OBRUBNÍKŮ ŠÍŘ 150MM</t>
  </si>
  <si>
    <t>silniční obruby ABO 100/15/25 vč. bet. lože a opěrky z betonu C20/25-XF3 
vlevo v km 1,760-1,840=80m, vpravo v km 1,970-2,210=240m  
zaměřeno na stavbě a acad, viz přílohy č. 1 technická zpráva, 2 situace, 3 podélný profil, 4 vzorové příčné řezy, 5 příčné řezy</t>
  </si>
  <si>
    <t>80+240=320,000 [A]</t>
  </si>
  <si>
    <t>Položka zahrnuje: 
dodání a pokládku betonových obrubníků o rozměrech předepsaných zadávací dokumentací 
betonové lože i boční betonovou opěrku.</t>
  </si>
  <si>
    <t>91723</t>
  </si>
  <si>
    <t>OBRUBY Z BETON KRAJNÍKŮ</t>
  </si>
  <si>
    <t>krajniky ABK 50/25/10 včetně betonu C25/30 - XF3 tl. min 10 cm, v provedení dlážděný rigol - horský typ, na 1bm spotřeba 4ks krajníku  
vlevo v km 1,760-1,840=80m, vpravo v km 1,970-2,210=240m    
zaměřeno na stavbě a acad, viz přílohy č. 1 technická zpráva, 2 situace, 3 podélný profil, 4 vzorové příčné řezy, 5 příčné řezy</t>
  </si>
  <si>
    <t>Popisy prací zahrnují veškerý materiál, výrobky a polotovary, včetně mimostaveništní a vnitrostaveništní dopravy (rovněž přesuny), včetně naložení a složení,případně s uložením.  
Položka obruby a zpomalovací prahy zahrnuje i betonové lože i boční betonovou opěrku.</t>
  </si>
  <si>
    <t>919113</t>
  </si>
  <si>
    <t>ŘEZÁNÍ ASFALTOVÉHO KRYTU VOZOVEK TL DO 150MM</t>
  </si>
  <si>
    <t>napojení mezi zápichem a stávající komunikací  
zaměřeno na stavbě a acad, viz přílohy č. 1 technická zpráva, 2 situace, 3 podélný profil, 4 vzorové příčné řezy, 5 příčné řezy</t>
  </si>
  <si>
    <t>položka zahrnuje řezání vozovkové vrstvy v předepsané tloušťce, včetně spotřeby vody</t>
  </si>
  <si>
    <t>935212</t>
  </si>
  <si>
    <t>a</t>
  </si>
  <si>
    <t>PŘÍKOP ŽLABY Z BETON TVÁR ŠÍŘ DO 600MM DO BET TL 100MM</t>
  </si>
  <si>
    <t>žlabovky TBZ 50/65/16 do betonu C25/30 - XF3 tl. min 10 cm  
vpravo v km 1,780-1,930=150m, vpravo v km 1,940-1,970=30m  
zaměřeno na stavbě a acad, viz přílohy č. 1 technická zpráva, 2 situace, 3 podélný profil, 5 příčné řezy</t>
  </si>
  <si>
    <t>150+30=180,000 [A]</t>
  </si>
  <si>
    <t>Popisy prací zahrnují veškerý materiál, výrobky a polotovary, včetně mimostaveništní a vnitrostaveništní dopravy (rovněž přesuny), včetně naložení a složení,případně s uložením.  
- zahrnují veškeré práce nutné pro zřízení těchto konstrukcí, včetně zemních prací, lože, ukončení, patek, spárování, úpravy vtoku a výtoku. Měří se v "m" délky osy žlabu.</t>
  </si>
  <si>
    <t>žlabovky TBM-Q 220/150-600 do betonu C25/30 - XF3, skluzy k horským vpustím  
HV10=15m, k HV11=8m  
zaměřeno na stavbě a acad, viz přílohy č. 1 technická zpráva, 2 situace, 3 podélný profil</t>
  </si>
  <si>
    <t>15+8=23,000 [A]</t>
  </si>
  <si>
    <t>935812</t>
  </si>
  <si>
    <t>ŽLABY A RIGOLY DLÁŽDĚNÉ Z KOSTEK DROBNÝCH DO BET TL 100MM</t>
  </si>
  <si>
    <t>kostky 10/10 cm do betonu C25/30 - XF3 tl min. 10 cm, SPÁROVÁNO MALTOU MC 25  
rigol ve vjezdu v km 1,835 vpravo  
zaměřeno na stavbě a acad, viz přílohy č. 1 technická zpráva, 2 situace</t>
  </si>
  <si>
    <t>4,50*0,80=3,600 [A]</t>
  </si>
  <si>
    <t>936315</t>
  </si>
  <si>
    <t>KONSTRUKCE  Z  BETONU  C30/37 (B37)</t>
  </si>
  <si>
    <t>výustní objekt na potrubí DN 250 z betonu C30/37-XC4, XF3  
u horských vpustí HV10, HV11  
zaměřeno na stavbě a acad, viz přílohy č. 1 technická zpráva, 2 situace,</t>
  </si>
  <si>
    <t>0,50*2=1,000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</si>
  <si>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</t>
  </si>
  <si>
    <t>93641</t>
  </si>
  <si>
    <t>LAPAČ SPLAVENIN</t>
  </si>
  <si>
    <t>lapače splavenin monolitické, z betonu min. C25/30, včetně dodávky mříže a rámem s antikorozní úpravou 1x email, 2x základní antikorozní barva,  
LS8 v km 1,935 vpravo, LS9 v km 1,970 vpravo  
zaměřeno na stavbě a acad, viz přílohy č. 1 technická zpráva, 2 situace, 3 podélný profil,  5 příčné řezy</t>
  </si>
  <si>
    <t>1+1=2,000 [A]</t>
  </si>
  <si>
    <t>Popisy prací zahrnují veškerý materiál, výrobky a polotovary, včetně mimostaveništní a vnitrostaveništní dopravy (rovněž přesuny), včetně naložení a složení,případně s uložením.</t>
  </si>
  <si>
    <t>93811</t>
  </si>
  <si>
    <t>OČIŠTĚNÍ ASFALT VOZOVEK UMYTÍM VODOU</t>
  </si>
  <si>
    <t>zpevněné vjezdy do objektů - před pokládkou spojovacího postřiku a obrusné vrstvy   
zaměřeno na stavbě, viz příloha č.2 situace</t>
  </si>
  <si>
    <t>26=26,000 [A]</t>
  </si>
  <si>
    <t>Veškeré práce jsou obsaženy v textu položky, bez ohledu na způsob provedení, včetně odklizení vzniklého odpadu.</t>
  </si>
  <si>
    <t>93818</t>
  </si>
  <si>
    <t>OČIŠTĚNÍ ASFALT VOZOVEK ZAMETENÍM</t>
  </si>
  <si>
    <t>zápich</t>
  </si>
  <si>
    <t>5*20=100,000 [A]</t>
  </si>
  <si>
    <t>položka zahrnuje očištění předepsaným způsobem včetně odklizení vzniklého odpadu</t>
  </si>
  <si>
    <t>C 104</t>
  </si>
  <si>
    <t>Komunikace III/4121, km 2,210 - 2,487</t>
  </si>
  <si>
    <t>"11130" 
350*0,10*2,00=70,000 [A] 
"113325" 
1,20*2,00=2,400 [B] 
"123735" 
145*2,00=290,000 [C] 
"131735" 
6*2,00=12,000 [D] 
"132735" 
10,24*2,00=20,480 [E] 
celkem: A+B+C+D+E=394,880 [F]</t>
  </si>
  <si>
    <t>suť z kamene na MC</t>
  </si>
  <si>
    <t>"966135" 
40*2,60=104,000 [A]</t>
  </si>
  <si>
    <t>20=20,000 [A]</t>
  </si>
  <si>
    <t>350=350,000 [A]</t>
  </si>
  <si>
    <t>včetně vodorovné dopravy  a uložení na skládku</t>
  </si>
  <si>
    <t>2=2,000 [A]</t>
  </si>
  <si>
    <t>přípojka k horské vpusti HV12 v tl. 10 cm a zřízení zápichu na KÚ v délce 5 m odstranění krytu vozovky vyfrézováním nebo vybouráním v průměrné tl. 2 cm (0-4 cm) pro napojení nové vrstvy  
včetně odvozu a likvidace vyfrézovaného (vybouraného) materiálu v režii zhotovitele  
zaměřeno na stavbě a acad, viz přílohy č. 1 technická zpráva, 2 situace, 3 podélný profil, 4 vzorové příčné řezy, 5 příčné řezy</t>
  </si>
  <si>
    <t>přípojka k horské vpusti HV12 
6,00*0,80*0,10=0,480 [A] 
(6,00 m * 5 m * 0,04m)/2=0,600 [B] 
celkem: A+B=1,080 [C]</t>
  </si>
  <si>
    <t>113325</t>
  </si>
  <si>
    <t>ODSTRAN PODKL ZPEVNĚNÝCH PLOCH Z KAMENIVA NESTMEL, ODVOZ DO 8KM</t>
  </si>
  <si>
    <t>přípojka k horské vpusti HV12  
zaměřeno na stavbě a acad, viz přílohy č. 1 technická zpráva, 2 situace, 3 podélný profil, 4 vzorové příčné řezy, 5 příčné řezy</t>
  </si>
  <si>
    <t>6,00*0,80*0,25=1,200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</si>
  <si>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</si>
  <si>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145=145,000 [A]</t>
  </si>
  <si>
    <t>194*0,15=29,100 [A]</t>
  </si>
  <si>
    <t>pro horskou vpusť HV12  
zaměřeno na stavbě a acad, viz přílohy č. 1 technická zpráva, 2 situace, 3 podélný profil, 4 vzorové příčné řezy, 5 příčné řezy</t>
  </si>
  <si>
    <t>6*1=6,000 [A]</t>
  </si>
  <si>
    <t>pro přípojku horské vpusti HV12  
zaměřeno na stavbě a acad, viz přílohy č. 1 technická zpráva, 2 situace, 3 podélný profil, 4 vzorové příčné řezy, 5 příčné řezy</t>
  </si>
  <si>
    <t>8*0.8*1,60=10,240 [A]</t>
  </si>
  <si>
    <t>"123735" 
145=145,000 [A] 
"131735" 
6=6,000 [B] 
"132735" 
10,24=10,240 [C] 
celkem: A+B+C=161,240 [D]</t>
  </si>
  <si>
    <t>10,00+3,00+6,24=19,240 [A]</t>
  </si>
  <si>
    <t>štěrkopísek frakce 0/22mm, přípojka horské vpusti HV12  
zaměřeno na stavbě a acad, viz přílohy č. 1 technická zpráva, 2 situace</t>
  </si>
  <si>
    <t>8*0,50=4,000 [A]</t>
  </si>
  <si>
    <t>v profilu rýhy ve vozovce 
zaměřeno na stavbě a acad, viz přílohy č. 1 technická zpráva, 2 situace, 3 podélný profil, 5 příčné řezy</t>
  </si>
  <si>
    <t>6,00*0,80=4,800 [A]</t>
  </si>
  <si>
    <t>k pol. č. 125738  
zaměřeno na stavbě a acad, viz přílohy č. 1 technická zpráva, 2 situace, 3 podélný profil, 4 vzorové příčné řezy, 5 příčné řezy</t>
  </si>
  <si>
    <t>194=194,000 [A]</t>
  </si>
  <si>
    <t>194*2=388,000 [A]</t>
  </si>
  <si>
    <t>35*1,20+48*1,70=123,600 [A]</t>
  </si>
  <si>
    <t>staničení km 2,390-2,425=35m, km 2,430-2,478=48m, dodávka a montáž  
- čelo vyložené ručně, frakce 150-250 mm  
- výplň za čelem strojně, frakce 32/63 mm  
- posyp štěrkem tl. 3 cm, frakce 0/32 mm  
zaměřeno na stavbě a acad, viz přílohy č. 1 technická zpráva, 2 situace, 3 podélný profil, 4 vzorové příčné řezy, 5 příčné řezy</t>
  </si>
  <si>
    <t>35*1,00*1,00=35,000 [A] 
48*1,00*1,50=72,000 [B] 
celkem: A+B=107,000 [C]</t>
  </si>
  <si>
    <t>vyrovnání z frakce 63/125 mm, podklad tl. 15 cm se zhutněním pod gabionovou zeď  
zaměřeno na stavbě a acad, viz přílohy č. 1 technická zpráva, 2 situace, 3 podélný profil, 4 vzorové příčné řezy, 5 příčné řezy</t>
  </si>
  <si>
    <t>83*1,20*0,15=14,940 [A]</t>
  </si>
  <si>
    <t>pískové lože fr. 0/8 mm pro trubní přípojku horské vpusti  
zaměřeno na stavbě a acad, viz přílohy č. 1 technická zpráva, 2 situace</t>
  </si>
  <si>
    <t>8*0,80*0,10=0,640 [A]</t>
  </si>
  <si>
    <t>465512</t>
  </si>
  <si>
    <t>DLAŽBY Z LOMOVÉHO KAMENE NA MC</t>
  </si>
  <si>
    <t>kamenná dlažba tl. 20 cm, včetně betonu C25/30 - XF3 tl. min 10 cm, SPÁROVÁNO MALTOU MC 25, u stávajícího vtokového čela v km 2,478  
zaměřeno na stavbě a acad, viz přílohy 2 situace, 3 podélný profil</t>
  </si>
  <si>
    <t>10*0,30=3,000 [A]</t>
  </si>
  <si>
    <t>- úpravu podkladu  
- zřízení spojovací vrstvy  
- zřízení lože dlažby z předepsaného materiálu  
- dodávku a uložení dlažby, ev. předlažby, do předepsaného tvaru z pohledové úpravy  
- spárování, těsnění, tmelení a vyplnění spar případně s vyklínováním  
- úprava povrchu pro odvedení srážkové vody</t>
  </si>
  <si>
    <t>466921</t>
  </si>
  <si>
    <t>DLAŽBY VEGETAČNÍ Z BETON DLAŽDIC (TVÁRNIC) NA SUCHO</t>
  </si>
  <si>
    <t>opevnění svahu TBX 60/40/10, ve svahu v souběhu s gabionovou zdí a částečně nad příkopovou tvárnicí  
zaměřeno na stavbě a acad, viz příloha č.1 technická zpráva, 2 situace, 3 podélný profil, 4 vzorové příčné řezy, 5 příčné řezy</t>
  </si>
  <si>
    <t>66=66,000 [A]</t>
  </si>
  <si>
    <t>- úpravu podkladu  
- dodávku a uložení dlažby, ev. předlažby, do předepsaného tvaru z pohledové úpravy  
- spárování, těsnění, tmelení a vyplnění spar případně s vyklínováním  
- úprava povrchu pro odvedení srážkové vody  
- zřízení stupňů, mezilehlých a ukončujících prahů, patních zídek a obrub.  
- výplň spar a otvorů drnem nebo ornicí s osetím, případně kamenivem</t>
  </si>
  <si>
    <t>46731</t>
  </si>
  <si>
    <t>STUPNĚ A PRAHY VOD KORYT Z PROST BETONU</t>
  </si>
  <si>
    <t>beton C30/37 XC4 XF3, zavazovací prahy u dlažby z lomového kamene  
zaměřeno acad, viz přílohy 2 situace, 3 podélný profil</t>
  </si>
  <si>
    <t>ŠD frakce 0/32 mm, přípojka k horské vpusti HV12  
zaměřeno na stavbě a acad, viz přílohy č. 1 technická zpráva, 2 situace, 3 podélný profil, 4 vzorové příčné řezy, 5 příčné řezy</t>
  </si>
  <si>
    <t>penetrační makadam hrubý tl. 90mm, přípojka k horské vpusti HV12  
zaměřeno na stavbě a acad, viz přílohy č. 1 technická zpráva, 2 situace, 3 podélný profil, 4 vzorové příčné řezy, 5 příčné řezy</t>
  </si>
  <si>
    <t>6,00*0,80*0,09=0,432 [A]</t>
  </si>
  <si>
    <t>474*0,750=355,500 [A]</t>
  </si>
  <si>
    <t>0,35 kg/m2, pod živičné vrstvy ACO 11 (obrus + přípojka horské vpusti HV12 + zápich)  
zaměřeno na stavbě a acad, viz přílohy č. 1 technická zpráva, 2 situace, 3 podélný profil, 4 vzorové příčné řezy, 5 příčné řezy</t>
  </si>
  <si>
    <t>obrusná vrstva vozovky 
1512=1 512,000 [A] 
přípojka k horské vpusti HV12 
6,00*0,80=4,800 [B] 
zápich 
6,00 m * 5 m=30,000 [C] 
celkem: A+B+C=1 546,800 [D]</t>
  </si>
  <si>
    <t>574A33</t>
  </si>
  <si>
    <t>ASFALTOVÝ BETON PRO OBRUSNÉ VRSTVY ACO 11 TL. 40MM</t>
  </si>
  <si>
    <t>obrusná vrstva vozovky + zápich (napojení)  
zaměřeno na stavbě a acad, viz přílohy č. 1 technická zpráva, 2 situace, 3 podélný profil, 4 vzorové příčné řezy, 5 příčné řezy</t>
  </si>
  <si>
    <t>574E76</t>
  </si>
  <si>
    <t>ASFALTOVÝ BETON PRO PODKLADNÍ VRSTVY ACP 16+, TL. 80MM</t>
  </si>
  <si>
    <t>podkladní vrstva, přípojka k horské vpusti HV12  
zaměřeno na stavbě a acad, viz přílohy č. 1 technická zpráva, 2 situace, 3 podélný profil, 4 vzorové příčné řezy, 5 příčné řezy</t>
  </si>
  <si>
    <t>k pol. č. 91911 a 919112  
zaměřeno na stavbě a acad, viz přílohy č. 1 technická zpráva, 2 situace, 3 podélný profil, 4 vzorové příčné řezy, 5 příčné řezy</t>
  </si>
  <si>
    <t>6+6+6=18,000 [A]</t>
  </si>
  <si>
    <t>přípojka k horské vpusti z PP DN 250 SN12  
HV12=8,00m  
zaměřeno na stavbě a acad, viz přílohy č. 1 technická zpráva, 2 situace, 3 podélný profil, 4 vzorové příčné řezy, 5 příčné řezy</t>
  </si>
  <si>
    <t>8=8,000 [A]</t>
  </si>
  <si>
    <t>- položky pro zhotovení potrubí platí bez ohledu na sklon.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u ocelového potrubí opláštění dle dokumentace a nutné opravy opláštění při jeho poškození</t>
  </si>
  <si>
    <t>89721</t>
  </si>
  <si>
    <t>VPUSŤ KANALIZAČNÍ HORSKÁ KOMPLETNÍ MONOLIT BETONOVÁ</t>
  </si>
  <si>
    <t>monolitická horská vpusť z betonu min. C25/30  
HV12 v km 2,365 vpravo  
zaměřeno na stavbě a acad, viz přílohy č. 1 technická zpráva, 2 situace, 3 podélný profil, 4 vzorové příčné řezy, 5 příčné řezy</t>
  </si>
  <si>
    <t>- položky pro konstrukce na trubním vedení zahrnují kompletní konstrukce trubního vedení a to buď ve spojení s potrubím nebo samostatně. Zahrnují rovněž úpravy typových konstrukcí, spojovací a těsnící materiál, předepsané povrchové úpravy, máčení cihel, vyspárování a pod. Šachty, vpustě, kabelové komory zahrnují i poklopy s rámem, mříže s rámem, koše na bahno,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</t>
  </si>
  <si>
    <t>56=56,000 [A]</t>
  </si>
  <si>
    <t>silniční obruby ABO 100/15/25 do bet. lože a opěrou z betonu C25/30 - XF3 tl. min 10 cm, v místě vjezdů snížený ABO 100/15/15 a přechodový ABO 100/15/15-25 LV/PV  
vpravo v km 2,267-2,350=83 m, v intervalu staničení dalších 87 m  
zaměřeno na stavbě a acad, viz přílohy č. 1 technická zpráva, 2 situace, 3 podélný profil, 4 vzorové příčné řezy, 5 příčné řezy</t>
  </si>
  <si>
    <t>83+87=170,000 [A]</t>
  </si>
  <si>
    <t>Položka zahrnuje:  
dodání a pokládku betonových obrubníků o rozměrech předepsaných zadávací dokumentací  
betonové lože i boční betonovou opěrku.</t>
  </si>
  <si>
    <t>krajniky ABK 50/25/10 včetně bet. lože z betonu C25/30 - XF3 tl. min 10 cm, v provedení dlážděný rigol - horský typ, na 1bm spotřeba 4ks krajníku  
vpravo v km 2,267-2,350=83 m  
zaměřeno na stavbě a acad, viz přílohy č. 1 technická zpráva, 2 situace, 3 podélný profil, 4 vzorové příčné řezy, 5 příčné řezy</t>
  </si>
  <si>
    <t>83=83,000 [A]</t>
  </si>
  <si>
    <t>9181D4</t>
  </si>
  <si>
    <t>ČELA PROPUSTU Z TRUB DN DO 600MM Z BETONU DO C 25/30</t>
  </si>
  <si>
    <t>úprava stávajícího vtokového čela v km 2,478 vlevo  
zaměřeno na stavbě a acad, viz přílohy č. 1 technická zpráva, 2 situace, 3 podélný profil, 4 vzorové příčné řezy, 5 příčné řezy</t>
  </si>
  <si>
    <t>Položka zahrnuje kompletní čelo (základ, dřík, římsu)  
- dodání čerstvého betonu (betonové směsi) požadované kvality, jeho uložení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</si>
  <si>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919111</t>
  </si>
  <si>
    <t>ŘEZÁNÍ ASFALTOVÉHO KRYTU VOZOVEK TL DO 50MM</t>
  </si>
  <si>
    <t>6=6,000 [A]</t>
  </si>
  <si>
    <t>919112</t>
  </si>
  <si>
    <t>ŘEZÁNÍ ASFALTOVÉHO KRYTU VOZOVEK TL DO 100MM</t>
  </si>
  <si>
    <t>6+6=12,000 [A]</t>
  </si>
  <si>
    <t>935211</t>
  </si>
  <si>
    <t>PŘÍKOPOVÉ ŽLABY Z BETON TVÁRNIC ŠÍŘ DO 600MM DO ŠTĚRKOPÍSKU TL 100MM</t>
  </si>
  <si>
    <t>žlabovky TBZ 50/65/16 do lože ze štěrkopísku fr. 0/22 mm  
vlevo v km 2,224-2,262=30m, vpravo v km 2,345-2,365 = 20 m  
zaměřeno na stavbě a acad, viz přílohy č. 1 technická zpráva, 2 situace, 3 podélný profil, 4 vzorové příčné řezy, 5 příčné řezy</t>
  </si>
  <si>
    <t>30+20=50,000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</si>
  <si>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</si>
  <si>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žlabovky TBZ 50/65/16 do betonu C25/30 - XF3 tl. 10 cm  
vlevo v km 2,390-2,425=35 m, vlevo km 2,430-2,478=48m (podél gabionových zdí)  
zaměřeno na stavbě a acad, viz přílohy č. 1 technická zpráva, 2 situace, 3 podélný profil, 4 vzorové příčné řezy, 5 příčné řezy</t>
  </si>
  <si>
    <t>35+48=83,000 [A]</t>
  </si>
  <si>
    <t>935842</t>
  </si>
  <si>
    <t>ŽLABY A RIGOLY DLÁŽDĚNÉ Z BETON DLAŽDIC DO BET TL 100MM</t>
  </si>
  <si>
    <t>meliorační deska TBM 50/50/10 do betonového lože z betonu C25/30 - XF3 tl. 10 cm, přiložená ke žlabovce TBZ 50/65/16  
vlevo km 2,390-2,425=35 m, vlevo km 2,430-2,478=48m (podél gabionových zdí)  
zaměřeno na stavbě a acad, viz přílohy č. 1 technická zpráva, 2 situace, 3 podélný profil, 4 vzorové příčné řezy, 5 příčné řezy</t>
  </si>
  <si>
    <t>83*0,50=41,500 [A]</t>
  </si>
  <si>
    <t>před pokládkou spojovacího postřiku a ACO11  
zaměřeno na stavbě</t>
  </si>
  <si>
    <t>966135</t>
  </si>
  <si>
    <t>BOURÁNÍ KONSTRUKCÍ Z KAMENE NA MC S ODVOZEM DO 8KM</t>
  </si>
  <si>
    <t>vybourání kamenných konstrukcí (zchátralé zídky) v trase gabionové zdi, vybourání ostatních kamenných konstrukcí v rámci rekonstrukce  
zaměřeno na stavbě a acad, viz přílohy č. 1 technická zpráva, 2 situace, 3 podélný profil, 4 vzorové příčné řezy, 5 příčné řezy</t>
  </si>
  <si>
    <t>40=40,000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</si>
  <si>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</si>
  <si>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C 106</t>
  </si>
  <si>
    <t>Dopravní značení</t>
  </si>
  <si>
    <t>C 106.1</t>
  </si>
  <si>
    <t>Dopravní značení trvalé</t>
  </si>
  <si>
    <t>914113</t>
  </si>
  <si>
    <t>DOPRAV ZNAČKY ZÁKLAD VEL OCEL - DEMONTÁŽ</t>
  </si>
  <si>
    <t>včetně odvozu a likvidace v režii zhotovitele   
zaměřeno na stavbě</t>
  </si>
  <si>
    <t>IZ4a  1=1,000 [A] 
IZ4b  1=1,000 [B] 
Z3     3=3,000 [C] 
B20a 1=1,000 [D] 
P4     1=1,000 [E] 
celkem: A+B+C+D+E=7,000 [F]</t>
  </si>
  <si>
    <t>Položka zahrnuje odstranění, demontáž a odklizení materiálu na skládku.</t>
  </si>
  <si>
    <t>914131</t>
  </si>
  <si>
    <t>DOPRAVNÍ ZNAČKY ZÁKLADNÍ VELIKOSTI OCELOVÉ FÓLIE TŘ 2 - DODÁVKA A MONTÁŽ</t>
  </si>
  <si>
    <t>osazení nového dopravního značení  
B20a - 30km, A1a - reflexní, A1b - reflexní</t>
  </si>
  <si>
    <t>IZ4a  1=1,000 [A] 
IZ4b  1=1,000 [B] 
A2b   1=1,000 [C] 
Z3     19=19,000 [D] 
A1b   1=1,000 [E] 
P2     1=1,000 [F] 
B20a 1=1,000 [G] 
P4     1=1,000 [H] 
A1a   1=1,000 [I] 
celkem: A+B+C+D+E+F+G+H+I=27,000 [J]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</si>
  <si>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</si>
  <si>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914313</t>
  </si>
  <si>
    <t>DOPRAV ZNAČKY ZMENŠ VEL OCEL - DEMONTÁŽ</t>
  </si>
  <si>
    <t>IS21b  1=1,000 [A] 
IS21c  1=1,000 [B] 
celkem: A+B=2,000 [C]</t>
  </si>
  <si>
    <t>Položka zahrnuje odstranění, demontáž a odklizení materiálu s odvozem</t>
  </si>
  <si>
    <t>914331</t>
  </si>
  <si>
    <t>DOPRAV ZNAČKY ZMENŠ VEL OCEL FÓLIE TŘ 2 - DODÁVKA A MONT</t>
  </si>
  <si>
    <t>osazení nového dopravního značení</t>
  </si>
  <si>
    <t>E4       1=1,000 [A] 
IS21b  1=1,000 [B]  
IS21c  1=1,000 [C] 
celkem: A+B+C=3,000 [D]</t>
  </si>
  <si>
    <t>položka zahrnuje:  
- dodávku a montáž značek v požadovaném provedení</t>
  </si>
  <si>
    <t>914431</t>
  </si>
  <si>
    <t>DOPRAVNÍ ZNAČKY 100X150CM OCELOVÉ FÓLIE TŘ 2 - DODÁVKA A MONTÁŽ</t>
  </si>
  <si>
    <t>IZ8a  1=1,000 [A] 
IZ8b  1=1,000 [B] 
celkem: A+B=2,000 [C]</t>
  </si>
  <si>
    <t>914433</t>
  </si>
  <si>
    <t>DOPRAVNÍ ZNAČKY 100X150CM OCELOVÉ FÓLIE TŘ 2 - DEMONTÁŽ</t>
  </si>
  <si>
    <t>odstranění včetně odvozu a likvidace v režii zhotovitele  
zaměřeno na stavbě</t>
  </si>
  <si>
    <t>IZ8a  1=1,000 [A] 
IZ8b  1=1,000 [B] 
A2b + E4 (reflexní)  1=1,000 [C] 
celkem: A+B+C=3,000 [D]</t>
  </si>
  <si>
    <t>Položka zahrnuje odstranění, demontáž a odklizení materiálu s odvozem na předepsané  
místo</t>
  </si>
  <si>
    <t>914913</t>
  </si>
  <si>
    <t>SLOUPKY A STOJKY DZ Z OCEL TRUBEK ZABETON - DEMONTÁŽ</t>
  </si>
  <si>
    <t>14=14,000 [A]</t>
  </si>
  <si>
    <t>914921</t>
  </si>
  <si>
    <t>SLOUPKY A STOJKY DOPRAVNÍCH ZNAČEK Z OCEL TRUBEK DO PATKY - DODÁVKA A MONTÁŽ</t>
  </si>
  <si>
    <t>k novému dopravnímu značení</t>
  </si>
  <si>
    <t>27=27,000 [A]</t>
  </si>
  <si>
    <t>položka zahrnuje:  
- sloupky, patky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</si>
  <si>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915111</t>
  </si>
  <si>
    <t>VODOROVNÉ DOPRAVNÍ ZNAČENÍ BARVOU HLADKÉ - DODÁVKA A POKLÁDKA</t>
  </si>
  <si>
    <t>nehlučné  
viz příloha č.2 situace trvalého dopravního značení</t>
  </si>
  <si>
    <t>V1a  plná                    734*0.125=91,750 [A] 
V2b (3/1,5/0,125)   48*0.125*2/3=4,000 [B] 
V2b (1,5/1,5/0,125)     (5+9)*0.125/2=0,875 [C] 
V2a (3/6/0,125)         (54+10)*0.125/3=2,667 [D] 
celkem: A+B+C+D=99,292 [E]</t>
  </si>
  <si>
    <t>položka zahrnuje:  
- dodání a pokládku nátěrového materiálu (měří se pouze natíraná plocha)  
- předznačení a reflexní úpravu</t>
  </si>
  <si>
    <t>915221</t>
  </si>
  <si>
    <t>VODOR DOPRAV ZNAČ PLASTEM STRUKTURÁLNÍ NEHLUČNÉ - DOD A POKLÁDKA</t>
  </si>
  <si>
    <t>viz příloha č.2 situace trvalého dopravního značení</t>
  </si>
  <si>
    <t>C 106.2</t>
  </si>
  <si>
    <t>Dopravní značení dočasné</t>
  </si>
  <si>
    <t>57791A</t>
  </si>
  <si>
    <t>VÝSPRAVA VÝTLUKŮ SMĚSÍ ACO (HMOTNOST)</t>
  </si>
  <si>
    <t>vyspravení výtluků vozovky asfaltovým betonem ACO 11 tl. vrstvy do 50 mm  
včetně odvozu a likvidace vybouraného materiálu v režii zhotovitele 
místa plošných úprav budou určena investorem</t>
  </si>
  <si>
    <t>100=100,000 [A]</t>
  </si>
  <si>
    <t>- odfrézování nebo jiné odstranění poškozených vozovkových vrstev  
- zaříznutí hran  
- vyčištění  
- nátěr  
- dodání a výplň předepsanou zhutněnou balenou asfaltovou směsí  
- asfaltová zálivka včetně proříznutí spáry</t>
  </si>
  <si>
    <t>91400</t>
  </si>
  <si>
    <t>DOČASNÉ ZAKRYTÍ NEBO OTOČENÍ STÁVAJÍCÍCH DOPRAVNÍCH ZNAČEK</t>
  </si>
  <si>
    <t>přelepením páskou s oranžovočerným pruhem v šířce min. 50 mm po dobu uzavírky  
viz příloha č.1 technická zpráva, zaměřeno na trase</t>
  </si>
  <si>
    <t>zahrnuje zakrytí dočasně neplatných svislých dopravních značek (nebo jejich částí) bez ohledu na způsob a na jejich velikost (např. zakrytí neprůhledným materiálem nebo otočení značky) a jeho následné odstranění</t>
  </si>
  <si>
    <t>914122</t>
  </si>
  <si>
    <t>DOPRAVNÍ ZNAČKY ZÁKLADNÍ VELIKOSTI OCELOVÉ FÓLIE TŘ 1 - MONTÁŽ S PŘEMÍSTĚNÍM</t>
  </si>
  <si>
    <t>E12=8 ks,  IS11c =15 ks, B1=2ks, B24a=1ks, B24b=1ks, IP10a=2ks, IP10b=4ks  
viz příloha č.3 situace objízdných tras + doplnění na trase</t>
  </si>
  <si>
    <t>8+15+2+1+1+2+4=33,000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</si>
  <si>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</si>
  <si>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</si>
  <si>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</si>
  <si>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k pol.č. 914122</t>
  </si>
  <si>
    <t>33=33,000 [A]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</si>
  <si>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</si>
  <si>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</si>
  <si>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</si>
  <si>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</si>
  <si>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k pol.č. 914122, nájem 150 dnů</t>
  </si>
  <si>
    <t>33*150=4 950,000 [A]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</si>
  <si>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</si>
  <si>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</si>
  <si>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</si>
  <si>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IP22=4ks, IS11a=5ks  
viz příloha č.3 situace objízdných tras</t>
  </si>
  <si>
    <t>4+5=9,000 [A]</t>
  </si>
  <si>
    <t>914423</t>
  </si>
  <si>
    <t>DOPRAVNÍ ZNAČKY 100X150CM OCELOVÉ FÓLIE TŘ 1 - DEMONTÁŽ</t>
  </si>
  <si>
    <t>k pol.č. 914422</t>
  </si>
  <si>
    <t>9=9,000 [A]</t>
  </si>
  <si>
    <t>914429</t>
  </si>
  <si>
    <t>DOPRAV ZNAČ 100X150CM OCEL FÓLIE TŘ 1 - NÁJEMNÉ</t>
  </si>
  <si>
    <t>k pol.č. 914422, nájem 150 dnů</t>
  </si>
  <si>
    <t>9*150=1 350,000 [A]</t>
  </si>
  <si>
    <t>914922</t>
  </si>
  <si>
    <t>SLOUPKY A STOJKY DZ Z OCEL TRUBEK DO PATKY MONTÁŽ S PŘESUNEM</t>
  </si>
  <si>
    <t>k dopr. značkám 914122 a 914422   
viz příloha č.3 situace objízdných tras</t>
  </si>
  <si>
    <t>15+4+6+18+4=47,000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</si>
  <si>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</si>
  <si>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</si>
  <si>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</si>
  <si>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k pol.č. 914922</t>
  </si>
  <si>
    <t>47=47,000 [A]</t>
  </si>
  <si>
    <t>914929</t>
  </si>
  <si>
    <t>SLOUPKY A STOJKY DZ Z OCEL TRUBEK DO PATKY NÁJEMNÉ</t>
  </si>
  <si>
    <t>k pol.č. 914922, nájem 150 dnů</t>
  </si>
  <si>
    <t>47*150=7 050,000 [A]</t>
  </si>
  <si>
    <t>položka zahrnuje sazbu za pronájem dopravních značek a zařízení. Počet měrných jednotek se určí jako součin počtu sloupků a počtu dní použití</t>
  </si>
  <si>
    <t>916112</t>
  </si>
  <si>
    <t>DOPRAV SVĚTLO VÝSTRAŽ SAMOSTATNÉ - MONTÁŽ S PŘESUNEM</t>
  </si>
  <si>
    <t>výstražné světlo VS1 k zábranám Z2  
viz příloha č.1 technická zpráva, č.3 situace objízdných tras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</si>
  <si>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</si>
  <si>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</si>
  <si>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</si>
  <si>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k pol.č. 916112</t>
  </si>
  <si>
    <t>Položka zahrnuje odstranění, demontáž a odklizení zařízení s odvozem na předepsané místo</t>
  </si>
  <si>
    <t>916119</t>
  </si>
  <si>
    <t>DOPRAV SVĚTLO VÝSTRAŽ SAMOSTATNÉ - NÁJEMNÉ</t>
  </si>
  <si>
    <t>k pol.č. 916112, nájem 150 dnů</t>
  </si>
  <si>
    <t>2*150=300,000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</si>
  <si>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</si>
  <si>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</si>
  <si>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</si>
  <si>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Z 2  
viz příloha č.3 situace objízdných tras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</si>
  <si>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</si>
  <si>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</si>
  <si>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</si>
  <si>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k pol.č. 916312</t>
  </si>
  <si>
    <t>916319</t>
  </si>
  <si>
    <t>DOPRAVNÍ ZÁBRANY Z2 - NÁJEMNÉ</t>
  </si>
  <si>
    <t>k pol.č. 916312, nájem 150 dnů</t>
  </si>
  <si>
    <t>916712</t>
  </si>
  <si>
    <t>UPEVŇOVACÍ KONSTR - PODKLADNÍ DESKA POD 28KG - MONTÁŽ S PŘESUNEM</t>
  </si>
  <si>
    <t>podstavec dočasného DZ ke sloupkům  
viz příloha č.3 situace objízdných tras</t>
  </si>
  <si>
    <t>47-18=29,000 [A]</t>
  </si>
  <si>
    <t>916713</t>
  </si>
  <si>
    <t>UPEVŇOVACÍ KONSTR - PODKLADNÍ DESKA POD 28KG - DEMONTÁŽ</t>
  </si>
  <si>
    <t>k pol.č. 916712</t>
  </si>
  <si>
    <t>19</t>
  </si>
  <si>
    <t>916719</t>
  </si>
  <si>
    <t>UPEVŇOVACÍ KONSTR - PODKLAD DESKA POD 28KG - NÁJEMNÉ</t>
  </si>
  <si>
    <t>k pol.č. 916712, nájem 150 dnů</t>
  </si>
  <si>
    <t>29*150=4 350,000 [A]</t>
  </si>
  <si>
    <t>20</t>
  </si>
  <si>
    <t>916722</t>
  </si>
  <si>
    <t>UPEVŇOVACÍ KONSTR - PODKLADNÍ DESKA OD 28KG - MONTÁŽ S PŘESUNEM</t>
  </si>
  <si>
    <t>podstavec dočasného DZ ke sloupkům, k pol.č. 914422   
viz příloha č.3 situace objízdných tras</t>
  </si>
  <si>
    <t>(4+5)*2=18,000 [A]</t>
  </si>
  <si>
    <t>21</t>
  </si>
  <si>
    <t>916723</t>
  </si>
  <si>
    <t>UPEVŇOVACÍ KONSTR - PODKLADNÍ DESKA OD 28KG - DEMONTÁŽ</t>
  </si>
  <si>
    <t>k pol.č. 916722</t>
  </si>
  <si>
    <t>18=18,000 [A]</t>
  </si>
  <si>
    <t>22</t>
  </si>
  <si>
    <t>916729</t>
  </si>
  <si>
    <t>UPEVŇOVACÍ KONSTR - PODKL DESKA OD 28KG - NÁJEMNÉ</t>
  </si>
  <si>
    <t>k pol.č. 916722, nájem 150 dnů</t>
  </si>
  <si>
    <t>18*150=2 700,000 [A]</t>
  </si>
  <si>
    <t>C 107</t>
  </si>
  <si>
    <t>Vjezdy - Znojmo</t>
  </si>
  <si>
    <t>"11130" 
23*0,10*2,00=4,600 [A] 
"113325" 
21,850*1,90=41,515 [B] 
"123735" 
45,885*2,00=91,770 [C] 
"132735" 
11,25*2,00=22,500 [D] 
celkem: A+B+C+D=160,385 [E]</t>
  </si>
  <si>
    <t>stavební suť</t>
  </si>
  <si>
    <t>"966346" 
7,00*0,350t/m=2,450 [A]</t>
  </si>
  <si>
    <t>zahrnuje veškeré poplatky provozovateli skládky související s uložením odpadu na skládce.</t>
  </si>
  <si>
    <t>vjezdy 
(3+3+3,50+3+3)*2*0,50=15,500 [A] 
před zahradnictvím 
7,5*2*0,50=7,500 [B] 
celkem: A+B=23,000 [C]</t>
  </si>
  <si>
    <t>zaměřeno na stavbě a acad, viz přílohy č. 1 technická zpráva, 2 situace, 3 vzorové příčné řezy</t>
  </si>
  <si>
    <t>vjezdy 
(21+9+17,50+12+9)*0,10=6,850 [A] 
před zahradnictvím 
150*0,10=15,000 [B] 
celkem: A+B=21,850 [C]</t>
  </si>
  <si>
    <t>11511</t>
  </si>
  <si>
    <t>ČERPÁNÍ VODY DO 500 L/MIN</t>
  </si>
  <si>
    <t>HOD</t>
  </si>
  <si>
    <t>Čerpání vody na stavbě</t>
  </si>
  <si>
    <t>7*24=168,000 [A]</t>
  </si>
  <si>
    <t>Položka čerpání vody na povrchu zahrnuje i potrubí, pohotovost záložní čerpací soupravy a zřízení čerpací jímky. Součástí položky je také následná demontáž a likvidace těchto zařízení</t>
  </si>
  <si>
    <t>vjezdy 
(21+9+17,50+12+9)*0,21=14,385 [A] 
před zahradnictvím 
150*0,21=31,500 [B] 
celkem: A+B=45,885 [C]</t>
  </si>
  <si>
    <t>1,50*1,50*5,00=11,250 [A]</t>
  </si>
  <si>
    <t>"123735" 
45,885=45,885 [A] 
"132735" 
11,25=11,250 [B] 
celkem: A+B=57,135 [C]</t>
  </si>
  <si>
    <t>propustku ze šterkodrti fr. 0/63mm, hutněno po vrstvách max. 300mm (ID=0,85; min.100%PS)  
zaměřeno na stavbě a acad, viz přílohy č. 1 technická zpráva, 2 situace, 3 vzorové příčné řezy</t>
  </si>
  <si>
    <t>3=3,000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</si>
  <si>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</si>
  <si>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vjezdy 
21+9+17,50+12+9=68,500 [A] 
před zahradnictvím 
150=150,000 [B] 
celkem: A+B=218,500 [C]</t>
  </si>
  <si>
    <t>272324</t>
  </si>
  <si>
    <t>ZÁKLADY ZE ŽELEZOBETONU DO C25/30 (B30)</t>
  </si>
  <si>
    <t>základová deska pod propustek tl. 300 mm - beton C25/30 - XF3+XA2  
zaměřeno na stavbě a acad, viz přílohy č. 1 technická zpráva, 2 situace, 3 vzorové příčné řezy</t>
  </si>
  <si>
    <t>0,300*7,00*1,00=2,100 [A]</t>
  </si>
  <si>
    <t>272368</t>
  </si>
  <si>
    <t>VÝZTUŽ ZÁKLADŮ ZE SVAŘ SÍTÍ</t>
  </si>
  <si>
    <t>základová deska - betonářská výztuž B500B - KARI síť průměru 8mm, rozměr oka 100x100mm  
zaměřeno na stavbě a acad, viz přílohy č. 1 technická zpráva, 2 situace, 3 vzorové příčné řezy</t>
  </si>
  <si>
    <t>30*7,00/1000=0,210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</si>
  <si>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</t>
  </si>
  <si>
    <t>45112</t>
  </si>
  <si>
    <t>PODKL A VÝPLŇ VRSTVY Z DÍLCŮ ŽELEZOBET</t>
  </si>
  <si>
    <t>podkladní betonové prefabrikované podkladky z betonu C35/45-XF4 pod trouby  
zaměřeno na stavbě a acad, viz přílohy č. 1 technická zpráva, 2 situace, 3 vzorové příčné řezy</t>
  </si>
  <si>
    <t>6*0,8*0,2*0,17=0,163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</si>
  <si>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</si>
  <si>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451366</t>
  </si>
  <si>
    <t>VÝZTUŽ PODKL VRSTEV Z KARI-SÍTÍ</t>
  </si>
  <si>
    <t>obetonování trub - betonářská výztuž B500B - KARI síť průměru 8mm, rozměr oka 100x100mm  
zaměřeno na stavbě a acad, viz přílohy č. 1 technická zpráva, 2 situace, 3 vzorové příčné řezy</t>
  </si>
  <si>
    <t>0,02*5,544*5,00=0,554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</si>
  <si>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  
- povrchovou antikorozní úpravu výztuže  
- separaci výztuže</t>
  </si>
  <si>
    <t>451523</t>
  </si>
  <si>
    <t>VÝPLŇ VRSTVY Z KAMENIVA DRCENÉHO, INDEX ZHUTNĚNÍ ID DO 0,9</t>
  </si>
  <si>
    <t>polštář ze štěrkodrti fr. 0/32mm, tl. 200mm včetně hutnění  
zaměřeno na stavbě a acad, viz přílohy č. 1 technická zpráva, 2 situace, 3 vzorové příčné řezy</t>
  </si>
  <si>
    <t>1,00*0,20*7,00=1,400 [A]</t>
  </si>
  <si>
    <t>položka zahrnuje dodávku předepsaného kameniva, mimostaveništní a vnitrostaveništní dopravu a jeho uložení  
není-li v zadávací dokumentaci uvedeno jinak, jedná se o nakupovaný materiál</t>
  </si>
  <si>
    <t>kamenná dlažba tl. 20 cm, včetně betonu C25/30 - XF3 tl. min. 10 cm, SPÁROVÁNO MALTOU MC 25, u vtoku a výtoku trubního propustu  
zaměřeno na stavbě a acad, viz přílohy č. 1 technická zpráva, 2 situace, 3 vzorové příčné řezy</t>
  </si>
  <si>
    <t>6*0,30=1,800 [A]</t>
  </si>
  <si>
    <t>ŠD frakce 0/63 mm  
zaměřeno na stavbě a acad, viz přílohy č. 1 technická zpráva, 2 situace, 3 vzorové příčné řezy</t>
  </si>
  <si>
    <t>vjezdy  
(21+9+17,50+12+9)=68,500 [A] 
před zahradnictvím 
150=150,000 [B] 
celkem: A+B=218,500 [C]</t>
  </si>
  <si>
    <t>penetrační makadam hrubý tl. 90mm  
zaměřeno na stavbě a acad, viz přílohy č. 1 technická zpráva, 2 situace, 3 vzorové příčné řezy</t>
  </si>
  <si>
    <t>vjezdy  
(21+9+17,50+12+9)=68,500 [A] 
před zahradnictvím 
150=150,000 [B] 
celkem: (A+B)*0,09=19,665 [C]</t>
  </si>
  <si>
    <t>štěrkodrť 0/32  
zaměřeno na stavbě a acad, viz přílohy č. 1 technická zpráva, 2 situace, 3 vzorové příčné řezy</t>
  </si>
  <si>
    <t>574A55</t>
  </si>
  <si>
    <t>ASFALTOVÝ BETON PRO OBRUSNÉ VRSTVY ACO 16 TL. 60MM</t>
  </si>
  <si>
    <t>k pol. č. 919112  
zaměřeno na stavbě a acad, viz přílohy č. 1 technická zpráva, 2 situace, 3 vzorové příčné řezy</t>
  </si>
  <si>
    <t>vjezdy 
7+3+5+4+3=22,000 [A] 
před zahradnictvím 
20=20,000 [B] 
celkem: A+B=42,000 [C]</t>
  </si>
  <si>
    <t>Úpravy povrchů, podlahy, výplně otvorů</t>
  </si>
  <si>
    <t>626111</t>
  </si>
  <si>
    <t>REPROFILACE PODHLEDŮ, SVISLÝCH PLOCH SANAČNÍ MALTOU JEDNOVRST TL 10MM</t>
  </si>
  <si>
    <t>sanace seříznutého čela železobetonové trouby ručně nanášenou sanační maltou, včetně dopravy materiálu  
zaměřeno na stavbě a acad, viz přílohy č. 1 technická zpráva, 2 situace, 3 vzorové příčné řezy</t>
  </si>
  <si>
    <t>(2,16+1,28)*2*0,105=0,722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</si>
  <si>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</si>
  <si>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Přidružená stavební výroba</t>
  </si>
  <si>
    <t>711111</t>
  </si>
  <si>
    <t>IZOLACE BĚŽNÝCH KONSTRUKCÍ PROTI ZEMNÍ VLHKOSTI ASFALTOVÝMI NÁTĚRY</t>
  </si>
  <si>
    <t>nátěr betonových povrchů Np+2xNa  
zaměřeno na stavbě a acad, viz přílohy č. 1 technická zpráva, 2 situace, 3 vzorové příčné řezy</t>
  </si>
  <si>
    <t>3,5*6=21,000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</si>
  <si>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</si>
  <si>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78341</t>
  </si>
  <si>
    <t>PROTIKOROZ OCHRANA POTRUBÍ A ARMATUR NÁTĚREM JEDNOVRST</t>
  </si>
  <si>
    <t>úprava seříznuté části ŽB hrdlové trouby antikorozním nátěrem  
zaměřeno na stavbě a acad, viz přílohy č. 1 technická zpráva, 2 situace, 3 vzorové příčné řezy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</si>
  <si>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</si>
  <si>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82458</t>
  </si>
  <si>
    <t>POTRUBÍ Z TRUB ŽELEZOBETONOVÝCH DN DO 600MM</t>
  </si>
  <si>
    <t>železobetonové prefabrikované hrdlové trouby DN=600mm  z betonu C35/45-XF4 + vytmelení spár trvale pružným tmelem  
zaměřeno na stavbě a acad, viz přílohy č. 1 technická zpráva, 2 situace, 3 vzorové příčné řezy</t>
  </si>
  <si>
    <t>7,00=7,000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</si>
  <si>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</si>
  <si>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899574</t>
  </si>
  <si>
    <t>OBETONOVÁNÍ POTRUBÍ ZE ŽELEZOBETONU DO C25/30 VČETNĚ VÝZTUŽE</t>
  </si>
  <si>
    <t>obetonování trub - železobeton C25/30 - XF3+XA2  
betonářská výztuž B500B - KARI síť průměru 8mm, rozměr oka 100x100mm  
zaměřeno na stavbě a acad, viz přílohy č. 1 technická zpráva, 2 situace, 3 vzorové příčné řezy</t>
  </si>
  <si>
    <t>0,66*5,7=3,762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</si>
  <si>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</si>
  <si>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9185D2</t>
  </si>
  <si>
    <t>ČELA KAMENNÁ PROPUSTU Z TRUB DN DO 600MM</t>
  </si>
  <si>
    <t>kamenná dlažba tl. 20 cm, včetně betonu C25/30 - XF3 tl. min. 10 cm, SPÁROVÁNO MALTOU MC 25  
zaměřeno na stavbě a acad, viz přílohy č. 1 technická zpráva, 2 situace, 3 vzorové příčné řezy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</si>
  <si>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</si>
  <si>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včetně odvozu a likvidace vybouraného materiálu v režii zhotovitele  
zaměřeno na stavbě a acad, viz přílohy č. 1 technická zpráva, 2 situace, 3 vzorové příčné řezy</t>
  </si>
  <si>
    <t>919143</t>
  </si>
  <si>
    <t>ŘEZÁNÍ ŽELEZOBETONOVÝCH KONSTRUKCÍ TL DO 150MM</t>
  </si>
  <si>
    <t>seříznutí ŽB prefabrikovaných hrdlových trubek DN=600mm na vtoku i výtoku  
zaměřeno na stavbě a acad, viz přílohy č. 1 technická zpráva, 2 situace, 3 vzorové příčné řezy</t>
  </si>
  <si>
    <t>(2,16+1,28)*2=6,880 [A]</t>
  </si>
  <si>
    <t>položka zahrnuje řezání železobetonových konstrukcí v předepsané tloušťce, včetně spotřeby vody</t>
  </si>
  <si>
    <t>966346</t>
  </si>
  <si>
    <t>BOURÁNÍ PROPUSTŮ Z TRUB DN  DO 400MM</t>
  </si>
  <si>
    <t>odstranění železobetonových trub DN=400mm, včetně odvozu na skládku do 8 km  
hmotnost =7,00*0,350t/m=2,45t  
zaměřeno na stavbě a acad, viz přílohy č. 1 technická zpráva, 2 situace, 3 vzorové příčné řezy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</si>
  <si>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</si>
  <si>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C 108</t>
  </si>
  <si>
    <t>Vyvolané úpravy místních komunikací - Znojmo</t>
  </si>
  <si>
    <t>"11130" 
22,5*0,10*2,00=4,500 [A] 
"113325" 
22,50*1,90=42,750 [B] 
"123735.1" 
9,45*2,00=18,900 [C] 
"123735.2" 
13,50*2,00=27,000 [D] 
"123835.1" 
9,45*2,00=18,900 [E] 
"123835.2" 
13,50*2,00=27,000 [F] 
celkem: A+B+C+D+E+F=139,050 [G]</t>
  </si>
  <si>
    <t>30*0,75=22,500 [A]</t>
  </si>
  <si>
    <t>2,261 vpravo a 2,490 vlevo  
včetně odvozu a likvidace v režii zhotovitele  
zaměřeno na stavbě a acad, viz přílohy č. 1 technická zpráva, 2 situace</t>
  </si>
  <si>
    <t>(22+68)*0,08=7,200 [A]</t>
  </si>
  <si>
    <t>zaměřeno na stavbě a acad, viz přílohy č. 1 technická zpráva, 2 situace</t>
  </si>
  <si>
    <t>(22+68)*0,25=22,500 [A]</t>
  </si>
  <si>
    <t>(22+68)*0,21=18,900 [A] 
A/2=9,450 [B]</t>
  </si>
  <si>
    <t>odkop pro sanace  
zaměřeno na stavbě a acad, viz přílohy č. 1 technická zpráva, 2 situace</t>
  </si>
  <si>
    <t>(22+68)*0,30=27,000 [A] 
A/2=13,500 [B]</t>
  </si>
  <si>
    <t>"123735.1" 
9,45=9,450 [A] 
"123735.2" 
13,50=13,500 [B] 
"123835.1" 
9,45=9,450 [C] 
"123835.2" 
13,50=13,500 [D] 
celkem: A+B+C+D=45,900 [E]</t>
  </si>
  <si>
    <t>22+68=90,000 [A]</t>
  </si>
  <si>
    <t>21452</t>
  </si>
  <si>
    <t>SANAČNÍ VRSTVY Z KAMENIVA DRCENÉHO</t>
  </si>
  <si>
    <t>v místě výměny podloží, sanace tl. 30 cm - štěrkodrť fr. 0/63  
zaměřeno na stavbě a acad, viz přílohy č. 1 technická zpráva, 2 situace</t>
  </si>
  <si>
    <t>(22+68)*0,30=27,000 [A]</t>
  </si>
  <si>
    <t>ŠD frakce 0/32 mm  
zaměřeno na stavbě a acad, viz přílohy č. 1 technická zpráva, 2 situace</t>
  </si>
  <si>
    <t>penetrační makadam hrubý tl. 90mm  
zaměřeno na stavbě a acad, viz přílohy č. 1 technická zpráva, 2 situace</t>
  </si>
  <si>
    <t>(22+68)*0,09=8,100 [A]</t>
  </si>
  <si>
    <t>0,35 kg/m2, pod živičné vrstvy  
zaměřeno na stavbě a acad, viz přílohy č. 1 technická zpráva, 2 situace</t>
  </si>
  <si>
    <t>(22+68)*2=180,000 [A]</t>
  </si>
  <si>
    <t>574A43</t>
  </si>
  <si>
    <t>ASFALTOVÝ BETON PRO OBRUSNÉ VRSTVY ACO 11 TL. 50MM</t>
  </si>
  <si>
    <t>obrusná vrstva  
zaměřeno na stavbě a acad, viz přílohy č. 1 technická zpráva, 2 situace</t>
  </si>
  <si>
    <t>podkladní vrstva  
zaměřeno na stavbě a acad, viz přílohy č. 1 technická zpráva, 2 situace</t>
  </si>
  <si>
    <t>k pol. č. 919111  
zaměřeno na stavbě</t>
  </si>
  <si>
    <t>4+8=12,000 [A]</t>
  </si>
  <si>
    <t>napojení na stávající  
zaměřeno na stavbě</t>
  </si>
  <si>
    <t>C 150</t>
  </si>
  <si>
    <t>Úprava levostranného příkopu v km 2,265-2,390</t>
  </si>
  <si>
    <t>"123735" 
4*2,00=8,000 [A]</t>
  </si>
  <si>
    <t>včetně odvozu a likvidace křovin v režii zhotovitele   
zaměřeno na stavbě</t>
  </si>
  <si>
    <t>12373</t>
  </si>
  <si>
    <t>ODKOP PRO SPOD STAVBU SILNIC A ŽELEZNIC TŘ. I</t>
  </si>
  <si>
    <t>výkopek použit do násypu, viz pol.č. 171103   
zaměřeno na stavbě a acad, viz příloha č.2 situace, č.3 vzorový příčný řez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</si>
  <si>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</t>
  </si>
  <si>
    <t>přebytek výkopku  
zaměřeno na stavbě</t>
  </si>
  <si>
    <t>30-26=4,000 [A]</t>
  </si>
  <si>
    <t>pořízení a dovoz ornice, viz pol.č. 18222</t>
  </si>
  <si>
    <t>100*0,15=15,000 [A]</t>
  </si>
  <si>
    <t>171103</t>
  </si>
  <si>
    <t>ULOŽENÍ SYPANINY DO NÁSYPŮ SE ZHUT DO 100%PS</t>
  </si>
  <si>
    <t>hutnit na 98% PS, materiál viz pol.č. 12373   
zaměřeno na stavbě a acad, viz příloha č.2 situace,</t>
  </si>
  <si>
    <t>Položka konstrukce ze zemin zahrnuje zejména:  
- kompletní provedení zemní konstrukce vč. výběru vhodného materiálu   
- pořízení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 a ochrana případně zhutnění podloží a svahů  
- svahování, hutnění a uzavírání povrchů svahů  
- zřízení lavic na svazích a zásyp rýh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</si>
  <si>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"123735" 
4=4,000 [A]</t>
  </si>
  <si>
    <t>zaměřeno na stavbě a acad, viz příloha č.2 situace, č.3 vzorový příčný řez</t>
  </si>
  <si>
    <t>k pol.č. 18241, ošetření 2x</t>
  </si>
  <si>
    <t>2*100=200,000 [A]</t>
  </si>
  <si>
    <t>kámen tl. 20 cm včetně betonu C25/30 - XF3 tl. min 10 cm, SPÁROVÁNO MALTOU MC 25, v místech napojení skluzů horských vpustí HV10, HV11  
zaměřeno na stavbě a acad, viz příloha č.2 situace, č.3 vzorový příčný řez, technická zpráva,</t>
  </si>
  <si>
    <t>8*0,30=2,400 [A]</t>
  </si>
  <si>
    <t>opevnění svahu TBX 60/40/10  
zaměřeno na stavbě a acad, viz příloha č.2 situace, č.3 vzorový příčný řez, technická zpráva</t>
  </si>
  <si>
    <t>80=80,000 [A]</t>
  </si>
  <si>
    <t>zavazovací prahy, beton C30/37 XC4 XF3   
zaměřeno na stavbě a acad, viz příloha č.2 situace, č.3 vzorový příčný řez, technická zpráva</t>
  </si>
  <si>
    <t>4*2*0,30*0,60=1,440 [A]</t>
  </si>
  <si>
    <t>89923</t>
  </si>
  <si>
    <t>VÝŠKOVÁ ÚPRAVA KRYCÍCH HRNCŮ</t>
  </si>
  <si>
    <t>voda, plyn  
zaměřeno na stavbě</t>
  </si>
  <si>
    <t>dno zpevněno z betonové žlabovky TBZ 50/65/16 do lože z betonu C25/30 - XF3 tl. 10 cm  
zaměřeno na stavbě a acad, viz příloha č.2 situace, č.3 vzorový příčný řez, technická zpráva</t>
  </si>
  <si>
    <t>120=120,000 [A]</t>
  </si>
  <si>
    <t>svahy po obou stranách opevněny jednou řadou melioračních desek TBM 50/50/10 uloženy do betonového lože z betonu C25/30 - XF3 tl. 10 cm  
zaměřeno na stavbě a acad, viz příloha č.2 situace, č.3 vzorový příčný řez, technická zpráva</t>
  </si>
  <si>
    <t>2*120*0,50=120,000 [A]</t>
  </si>
  <si>
    <t>C 151</t>
  </si>
  <si>
    <t>Rekonstrukce propustu v km 2,265</t>
  </si>
  <si>
    <t>"123735" 
8*2,00=16,000 [A]</t>
  </si>
  <si>
    <t>betonová suť</t>
  </si>
  <si>
    <t>"966155" 
7,14*2,40=17,136 [A]</t>
  </si>
  <si>
    <t>zaměřeno na stavbě, viz příloha č. 2 situace, č. 3 propust</t>
  </si>
  <si>
    <t>129971</t>
  </si>
  <si>
    <t>PROČIŠTĚNÍ STÁVAJÍCÍHO  RÁMOVÉHO PROPUSTU 600/1000</t>
  </si>
  <si>
    <t>12=12,000 [A]</t>
  </si>
  <si>
    <t>- vodorovná a svislá doprava, přemístění, přeložení, manipulace s výkopkem a uložení na skládku včetně poplatku za skládku.</t>
  </si>
  <si>
    <t>"123735" 
8=8,000 [A]</t>
  </si>
  <si>
    <t>27231A</t>
  </si>
  <si>
    <t>ZÁKLADY Z PROSTÉHO BETONU DO C20/25</t>
  </si>
  <si>
    <t>monolitický betonový základ z betonu C20/25 na výtoku z propustu  
včetně izolačních nátěrů: 1x nátěr penetrační, 2x nátěr asfaltový  
zaměřeno na stavbě, viz příloha č. 2 situace, č. 3 propust, technická zpráva</t>
  </si>
  <si>
    <t>7,50*1,05*0,80=6,300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</si>
  <si>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</si>
  <si>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285393</t>
  </si>
  <si>
    <t>DODATEČNÉ KOTVENÍ VLEPENÍM BETONÁŘSKÉ VÝZTUŽE D 20MM DO VRTŮ</t>
  </si>
  <si>
    <t>zaměřeno na stavbě, viz příloha č. 2 situace, č. 3 propust, technická zpráva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</si>
  <si>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</si>
  <si>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na výtoku z propustu, lomový kámen tl. 20cm do betonu C25/30 - XF3 tl.min 10 cm, SPÁROVÁNO MALTOU MC 25  
zaměřeno na stavbě, viz příloha č. 2 situace, č. 3 propust, technická zpráva</t>
  </si>
  <si>
    <t>15*0,30=4,500 [A]</t>
  </si>
  <si>
    <t>zavazovací prahy z betonu C30/37 XC4 XF3  - ukončení dlažby z lomového kamene na výtoku  
zaměřeno na stavbě, viz příloha č. 2 situace, č. 3 propust, technická zpráva</t>
  </si>
  <si>
    <t>5,00*0,30*0,80=1,200 [A]</t>
  </si>
  <si>
    <t>odláždění vtoku do šachty žulovou kostkou střední velikosti (10/10cm) do betonu C25/30 - XF3 tl.min. 10 cm, SPÁROVÁNO MALTOU MC 25  
zaměřeno na stavbě, viz příloha č. 2 situace, č. 3 propust, technická zpráva</t>
  </si>
  <si>
    <t>626112</t>
  </si>
  <si>
    <t>REPROFILACE PODHLEDŮ, SVISLÝCH PLOCH SANAČNÍ MALTOU JEDNOVRST TL 20MM</t>
  </si>
  <si>
    <t>sanace stávající vtokové jímky sanační maltou  
k pol. č. 938543  
zaměřeno na stavbě, viz příloha č. 2 situace, č. 3 propust</t>
  </si>
  <si>
    <t>9,00*0,70=6,300 [A]</t>
  </si>
  <si>
    <t>626122</t>
  </si>
  <si>
    <t>REPROFILACE PODHLEDŮ, SVISLÝCH PLOCH SANAČNÍ MALTOU DVOUVRST TL 50MM</t>
  </si>
  <si>
    <t>9,00*0,30=2,700 [A]</t>
  </si>
  <si>
    <t>položka zahrnuje:  
dodávku veškerého materiálu potřebného pro předepsanou úpravu v předepsané kvalitě  
nutné vyspravení podkladu, případně zatření spar zdiva  
položení vrstvy v předepsané tloušťce</t>
  </si>
  <si>
    <t>62631</t>
  </si>
  <si>
    <t>SPOJOVACÍ MŮSTEK MEZI STARÝM A NOVÝM BETONEM</t>
  </si>
  <si>
    <t>k pol. č. 938543, 626112 a 626122  
zaměřeno na stavbě</t>
  </si>
  <si>
    <t>87433</t>
  </si>
  <si>
    <t>POTRUBÍ Z TRUB PLAST ODPAD DN DO 150MM</t>
  </si>
  <si>
    <t>trubka z PP DN 150 SN8, vložená pro vtok z okolních ploch do stěny šachty, včetně probourání vstupu do vtokové šachty  
zaměřeno na stavbě, viz příloha č. 2 situace, č. 3 propust, technická zpráva</t>
  </si>
  <si>
    <t>899121</t>
  </si>
  <si>
    <t>MŘÍŽE OCELOVÉ SAMOSTATNÉ</t>
  </si>
  <si>
    <t>zamykatelná mříž (1650/1100-1250 mm) na vtokové šachtě, rám z prfilu L 35/50/6 mm, mříž z plochých tyčí 30/10 mm  
včetně antikorozní úpravy nátěrem základním  dvojnásobným, 1x email  
zaměřeno na stavbě, viz příloha č. 2 situace, č. 3 propust, technická zpráva</t>
  </si>
  <si>
    <t>Položka samostatné poklopy, samostatné mříže zahrnuje i rámy</t>
  </si>
  <si>
    <t>899522</t>
  </si>
  <si>
    <t>OBETONOVÁNÍ POTRUBÍ Z PROSTÉHO BETONU  C12/15 (B15)</t>
  </si>
  <si>
    <t>k pol.č.87433, včetně zapravení prostupu do vtokové šachty  
zaměřeno na stavbě, viz příloha č. 2 situace, č. 3 propust, technická zpráva</t>
  </si>
  <si>
    <t>0,50=0,500 [A]</t>
  </si>
  <si>
    <t>9181F4</t>
  </si>
  <si>
    <t>ČELA PROPUSTU Z TRUB DN DO 1000MM Z BETONU DO C 25/30</t>
  </si>
  <si>
    <t>monolitické betonové čelo včetně římsy v množství betonu 7.5*0.75*1.2 = 6,75m3-dobetonování rámového propustu na výtoku  
včetně izolačních nátěrů na styku se zeminou: 1x nátěr penetrační, 2x nátěr asfaltový   
zaměřeno na stavbě, viz příloha č. 2 situace, č. 3 propust, technická zpráva</t>
  </si>
  <si>
    <t>Položka zahrnuje kompletní čelo (základ, dřík, římsu)  
- dodání čerstvého betonu (betonové směsi) požadované kvality, jeho uložení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Nezahrnuje zábradlí.</t>
  </si>
  <si>
    <t>938543</t>
  </si>
  <si>
    <t>OČIŠTĚNÍ BETON KONSTR OTRYSKÁNÍM TLAK VODOU DO 1000 BARŮ</t>
  </si>
  <si>
    <t>očištění povrchu stávající vtokové šachty před sanací sanační maltou  
zaměřeno na stavbě, viz příloha č. 2 situace, č. 3 propust, technická zpráva</t>
  </si>
  <si>
    <t>966155</t>
  </si>
  <si>
    <t>BOURÁNÍ KONSTRUKCÍ Z PROST BETONU S ODVOZEM DO 8KM</t>
  </si>
  <si>
    <t>vybourání betonového čela propustu   
zaměřeno na stavbě, viz příloha č. 2 situace, č. 3 propust</t>
  </si>
  <si>
    <t>7*0,60*1,70=7,140 [A]</t>
  </si>
  <si>
    <t>C 403</t>
  </si>
  <si>
    <t>Přeložka kabelů NN Znojmo</t>
  </si>
  <si>
    <t>"132735" 
4,00*2,00=8,000 [A]</t>
  </si>
  <si>
    <t>včetně odvozu a likvidace v režii zhotovitele  
zaměřeno acad, viz příloha č. 2.1 situace, 3 příčné řezy</t>
  </si>
  <si>
    <t>5,50*0,50*0,20=0,550 [A]</t>
  </si>
  <si>
    <t>zaměřeno acad, viz příloha č. 2.1 situace, 3 příčné řezy</t>
  </si>
  <si>
    <t>8,0*0,50*1,00=4,000 [A]</t>
  </si>
  <si>
    <t>"132735" 
4,0=4,000 [B]</t>
  </si>
  <si>
    <t>štěrkodrť fr. 0/63 mm  
zaměřeno acad, viz příloha č. 2.1 situace, 3 příčné řezy, 4 vzorový příčný řez</t>
  </si>
  <si>
    <t>8*0,50*0,40=1,600 [A]</t>
  </si>
  <si>
    <t>5,50*0,50=2,750 [A]</t>
  </si>
  <si>
    <t>Podkladní a vedlejší konstrukce</t>
  </si>
  <si>
    <t>451312</t>
  </si>
  <si>
    <t>PODKL A VÝPLŇ VRSTVY Z PROST BET  C12/15 (B15)</t>
  </si>
  <si>
    <t>beton C12/15, podklad pod chráničky + obsyp   
zaměřeno acad, viz příloha č. 2.1 situace, 3 příčné řezy</t>
  </si>
  <si>
    <t>8,0*0,50*0,30=1,200 [A]</t>
  </si>
  <si>
    <t>567303</t>
  </si>
  <si>
    <t>VRSTVY PRO OBNOVU A OPRAVY ZE ŠTĚRKODRTI</t>
  </si>
  <si>
    <t>frakce 0/32 mm, tl. 150 mm * 2 vrstvy  
zaměřeno acad, viz příloha 2.1 situace, 3 příčné řezy, 4 vzorové příčné řezy</t>
  </si>
  <si>
    <t>5,50*0,50*0,15*2=0,825 [A]</t>
  </si>
  <si>
    <t>5774AF</t>
  </si>
  <si>
    <t>VRSTVY PRO OBNOVU A OPRAVY Z ASF BETONU ACO 16</t>
  </si>
  <si>
    <t>obrusná vrstva z ACO 16, tl. 50 mm, včetně spojovacího postřiku z asf. emulze v mn. 0,35kg/m2  
zaměřeno acad, viz příloha 2.1 situace, 3 příčné řezy, 4 vzorové příčné řezy</t>
  </si>
  <si>
    <t>5,50*0,50*0,05=0,138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</si>
  <si>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zahrnuje postřiky, nátěry  
- nezahrnuje těsnění podél obrubníků, dilatačních zařízení, odvodňovacích proužků, odvodňovačů, vpustí, šachet a pod.  
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</si>
  <si>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5774CH</t>
  </si>
  <si>
    <t>VRSTVY PRO OBNOVU A OPRAVY Z ASF BETONU ACL 22</t>
  </si>
  <si>
    <t>ACL 22 TL.70+80mm, celkem tl. 150 mm, pod obrusnou vrstvu, včetně spojovacích postřiků z asf. emulze v mn.0,35kg/m2  
zaměřeno acad, viz příloha 2.1 situace, 3 příčné řezy, 4 vzorové příčné řezy</t>
  </si>
  <si>
    <t>5,50*0,50*0,15=0,413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</si>
  <si>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</si>
  <si>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Silnoproud</t>
  </si>
  <si>
    <t>702312</t>
  </si>
  <si>
    <t>ZAKRYTÍ KABELŮ VÝSTRAŽNOU FÓLIÍ ŠÍŘKY PŘES 20 DO 40 CM</t>
  </si>
  <si>
    <t>KRYTÍ KABELŮ VÝSTRAŽNOU FÓLIÍ ŠÍŘ 22CM 
zaměřeno acad, viz příloha č. 2.1 situace, 3 příčné řezy, tech zpráva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</si>
  <si>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
2. Položka neobsahuje: 
 X 
3. Způsob měření: 
Udává se počet sad, které se skládají z předepsaných dílů, jež tvoří požadovaný celek, za každý započatý měsíc pronájmu.</t>
  </si>
  <si>
    <t>742P14</t>
  </si>
  <si>
    <t>ZATAŽENÍ KABELU DO CHRÁNIČKY - KABEL PŘES 4 KG/M</t>
  </si>
  <si>
    <t>zaměřeno acad, viz příloha č. 2.1 situace, 3 příčné řezy, tech zpráva</t>
  </si>
  <si>
    <t>8,0=8,000 [A]</t>
  </si>
  <si>
    <t>1. Položka obsahuje:  
 – montáž kabelu o váze nad 4 kg/m do chráničky/ kolektoru  
2. Položka neobsahuje:  
 X  
3. Způsob měření:  
Měří se metr délkový.</t>
  </si>
  <si>
    <t>87633</t>
  </si>
  <si>
    <t>CHRÁNIČKY Z TRUB PLAST DN DO 150MM</t>
  </si>
  <si>
    <t>trubka PE110  
zaměřeno acad, viz příloha č. 2.1 situace, 3 příčné řezy, tech zpráva</t>
  </si>
  <si>
    <t>87733</t>
  </si>
  <si>
    <t>CHRÁNIČKY PŮLENÉ Z TRUB PLAST DN DO 150MM</t>
  </si>
  <si>
    <t>dělená trubka PE110  
zaměřeno acad, viz příloha č. 2.1 situace, 3 příčné řezy, tech zpráva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</si>
  <si>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</si>
  <si>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919114</t>
  </si>
  <si>
    <t>ŘEZÁNÍ ASFALTOVÉHO KRYTU VOZOVEK TL DO 200MM</t>
  </si>
  <si>
    <t>5,50+5,50=11,000 [A]</t>
  </si>
  <si>
    <t>C 405</t>
  </si>
  <si>
    <t>Přeložka VO</t>
  </si>
  <si>
    <t>Silnoproud, přeložka sadového stožáru VO v km 2,430</t>
  </si>
  <si>
    <t>741811</t>
  </si>
  <si>
    <t>UZEMŇOVACÍ VODIČ NA POVRCHU FEZN DO 120 MM2</t>
  </si>
  <si>
    <t>UZEMŇOVACÍ VEDENÍ - ZEMNÍCÍ PÁSEK FeZn 30x4MM  
zaměřeno acad, viz příloha č. 02 situace, 03 příčný řez, 4 vzorový příčný řez, tech zpráva</t>
  </si>
  <si>
    <t>1. Položka obsahuje:  
 – uchycení vodiče na povrch vč. podpěr, konzol, svorek a pod.  
 – měření, dělení, spojování  
 – nátěr   
2. Položka neobsahuje:  
 X  
3. Způsob měření:  
Měří se metr délkový v ose vodiče nebo lana.</t>
  </si>
  <si>
    <t>742L14</t>
  </si>
  <si>
    <t>UKONČENÍ DVOU AŽ PĚTIŽÍLOVÉHO KABELU V ROZVADĚČI NEBO NA PŘÍSTROJI OD 70 DO 120 MM2</t>
  </si>
  <si>
    <t>UKONCENI KABEL SOUBORU NA ROZVODNICI SLOUPU VO  
zaměřeno acad, viz příloha č. 02 situace, 03 příčný řez, 4 vzorový příčný řez, tech zpráva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</si>
  <si>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</si>
  <si>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743511</t>
  </si>
  <si>
    <t>SVÍTIDLO VENKOVNÍ VŠEOBECNÉ VÝBOJKOVÉ ULIČNÍ, MIN. IP 44, DO 150 W</t>
  </si>
  <si>
    <t>SVÍTIDLA VÝBOJKOVÁ - dodávka  
zaměřeno acad, viz příloha č. 02 situace,  tech zpráva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</si>
  <si>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</si>
  <si>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743566</t>
  </si>
  <si>
    <t>SVÍTIDLO VENKOVNÍ VŠEOBECNÉ - MONTÁŽ SVÍTIDLA</t>
  </si>
  <si>
    <t>SVÍTIDLA VÝBOJKOVÁ - montáž  
zaměřeno acad, viz příloha č. 02 situace,  tech zpráva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</si>
  <si>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</si>
  <si>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743Z35</t>
  </si>
  <si>
    <t>DEMONTÁŽ SVÍTIDLA Z OSVĚTLOVACÍHO STOŽÁRU VÝŠKY DO 15 M</t>
  </si>
  <si>
    <t>DEMONTÁŽ SVÍTIDEL VÝBOJKOVÝCH  
včetně likvidace v režii zhotovitele  
zaměřeno acad, viz příloha č. 02 situace, tech zpráva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</si>
  <si>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</si>
  <si>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744O34</t>
  </si>
  <si>
    <t>ZKUŠEBNÍ SVORKOVNICE</t>
  </si>
  <si>
    <t>SVORKOVNICE - dodávka a montáž  
zaměřeno acad, viz příloha č. 02 situace, tech zpráva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</si>
  <si>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</si>
  <si>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75H141</t>
  </si>
  <si>
    <t>STOŽÁR (SLOUP) OCELOVÝ DO 10 M</t>
  </si>
  <si>
    <t>SLOUPY VEŘEJNÉHO OSVĚTLENÍ OCEL. TRUBKOVÉ, žárově zinkovaný  
dodávka a montáž, včetně výkopu, uložení, beton.základu  
zaměřeno acad, viz příloha č. 02 situace, 03 příčný řez, 4 vzorový příčný řez, tech zpráva</t>
  </si>
  <si>
    <t>1. Položka obsahuje:  
 – veškeré práce a materiál obsažený v názvu položky  
2. Položka neobsahuje:  
 X  
3. Způsob měření:  
Udává se počet kusů kompletní konstrukce nebo práce.</t>
  </si>
  <si>
    <t>75H14Y</t>
  </si>
  <si>
    <t>STOŽÁR (SLOUP) OCELOVÝ - DEMONTÁŽ</t>
  </si>
  <si>
    <t>DEMONTÁŽ SLOUPU VO OCEL. TRUBKOVYCH  
včetně likvidace v režii zhotovitele  
zaměřeno acad, viz příloha č. 02 situace, 03 příčný řez, 4 vzorový příčný řez, tech zpráva</t>
  </si>
  <si>
    <t>C 421</t>
  </si>
  <si>
    <t>Přeložka DK</t>
  </si>
  <si>
    <t>včetně odvozu a likvidace v režii zhotovitele  
zaměřeno acad, viz příloha č. 1 tech. zpráva, 2 situace, 4 příčné řezy, 5 vzorové příčné řezy</t>
  </si>
  <si>
    <t>11352</t>
  </si>
  <si>
    <t>ODSTRANĚNÍ CHODNÍKOVÝCH A SILNIČNÍCH OBRUBNÍKŮ BETONOVÝCH</t>
  </si>
  <si>
    <t>odstranění chodníkových bet. obrubníků 
včetně odvozu a likvidace v režii zhotovitele 
zaměřeno acad, viz příloha č. 1 tech. zpráva, 2 situace, 4 příčné řezy, 5 vzorové příčné řezy</t>
  </si>
  <si>
    <t>2+2=4,000 [A]</t>
  </si>
  <si>
    <t>Položka obsahuje veškerou manipulaci s vybouranou sutí a s vybouranými hmotami  (pokud zadávací dokumentace nestanoví jinak).</t>
  </si>
  <si>
    <t>zaměřeno acad, viz příloha č. 1 tech. zpráva, 2 situace, 4 příčné řezy, 5 vzorové příčné řezy</t>
  </si>
  <si>
    <t>8,00*0,50*1,00=4,000 [A]</t>
  </si>
  <si>
    <t>"132735" 
4,00=4,000 [A]</t>
  </si>
  <si>
    <t>zásyp ve vozovce štěrkodrtí fr. 0/63 mm  
zaměřeno acad, viz příloha č. 1 tech. zpráva, 2 situace, 4 příčné řezy, 5 vzorové příčné řezy</t>
  </si>
  <si>
    <t>8,00*0,50*0,40=1,600 [A]</t>
  </si>
  <si>
    <t>v profilu rýhy ve vozovce 
zaměřeno acad, viz příloha č. 1 tech. zpráva, 2 situace, 4 příčné řezy, 5 vzorové příčné řezy</t>
  </si>
  <si>
    <t>PODKL A VÝPLŇ VRSTVY Z PROST BETONU  C12/15 (B15)</t>
  </si>
  <si>
    <t>beton C12/15, podklad pod chráničky + obsyp   
zaměřeno acad, viz příloha č. 1 tech. zpráva, 2 situace, 4 příčné řezy, 5 vzorové příčné řezy</t>
  </si>
  <si>
    <t>8,00*0,50*0,30=1,200 [A]</t>
  </si>
  <si>
    <t>frakce 0/32 mm, tl. 150 mm * 2 vrstvy   
zaměřeno acad, viz příloha č. 1 tech. zpráva, 2 situace, 4 příčné řezy, 5 vzorové příčné řezy</t>
  </si>
  <si>
    <t>obrusná vrstva z ACO 16, tl. 50 mm, včetně spojovacího postřiku z asf. emulze v mn. 0,35kg/m2  
zaměřeno acad, viz příloha č. 1 tech. zpráva, 2 situace, 4 příčné řezy, 5 vzorové příčné řezy</t>
  </si>
  <si>
    <t>ACL 22 TL.70+80mm, celkem tl. 150 mm, pod obrusnou vrstvu, včetně spojovacích postřiků z asf. emulze v mn.0,35kg/m2  
zaměřeno acad, viz příloha č. 1 tech. zpráva, 2 situace, 4 příčné řezy, 5 vzorové příčné řezy</t>
  </si>
  <si>
    <t>KRYTÍ  KABELŮ  VÝSTRAŽNOU  FOLIÍ  Š. 22 CM 
Zaměřeno acad, viz příloha č. 1 tech. zpráva, 2 situace, 4 příčné řezy, 5 vzorové příčné řezy</t>
  </si>
  <si>
    <t>752143</t>
  </si>
  <si>
    <t>KABELY MÍSTNÍ TELEKOM METALICKÉ DO CHRÁNIČKY</t>
  </si>
  <si>
    <t>TCEPKPFLE 25 XN 0,8  
zaměřeno acad, viz příloha č. 1 tech. zpráva, 2 situace, 4 příčné řezy, 5 vzorové příčné řezy</t>
  </si>
  <si>
    <t>752521</t>
  </si>
  <si>
    <t>SPOJOVÁNÍ KABELŮ SPOJKOU ROVNOU</t>
  </si>
  <si>
    <t>500-75/15-300 včetně příslušenství a konektorů 
zaměřeno acad, viz příloha č. 1 tech. zpráva, 2 situace, 4 příčné řezy, 5 vzorové příčné řezy</t>
  </si>
  <si>
    <t>CHRÁNIČKY Z TRUB PLASTOVÝCH DN DO 150MM</t>
  </si>
  <si>
    <t>rezervní trubka PE110  
zaměřeno acad, viz příloha č. 1 tech. zpráva, 2 situace, 4 příčné řezy, 5 vzorové příčné řezy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</si>
  <si>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</si>
  <si>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dělená trubka PE110  
zaměřeno acad, viz příloha č. 1 tech. zpráva, 2 situace, 4 příčné řezy, 5 vzorové příčné řezy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</si>
</sst>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18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18</v>
      </c>
      <c s="5"/>
      <c s="14" t="s">
        <v>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15</v>
      </c>
      <c s="11" t="s">
        <v>16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21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23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6" ht="12.75">
      <c r="A14" s="18" t="s">
        <v>38</v>
      </c>
      <c s="23" t="s">
        <v>17</v>
      </c>
      <c s="23" t="s">
        <v>49</v>
      </c>
      <c s="18" t="s">
        <v>40</v>
      </c>
      <c s="24" t="s">
        <v>50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43</v>
      </c>
      <c r="E15" s="29" t="s">
        <v>51</v>
      </c>
    </row>
    <row r="16" spans="1:5" ht="12.75">
      <c r="A16" s="30" t="s">
        <v>45</v>
      </c>
      <c r="E16" s="31" t="s">
        <v>46</v>
      </c>
    </row>
    <row r="17" spans="1:5" ht="12.75">
      <c r="A17" t="s">
        <v>47</v>
      </c>
      <c r="E17" s="29" t="s">
        <v>48</v>
      </c>
    </row>
    <row r="18" spans="1:16" ht="12.75">
      <c r="A18" s="18" t="s">
        <v>38</v>
      </c>
      <c s="23" t="s">
        <v>15</v>
      </c>
      <c s="23" t="s">
        <v>52</v>
      </c>
      <c s="18" t="s">
        <v>40</v>
      </c>
      <c s="24" t="s">
        <v>53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43</v>
      </c>
      <c r="E19" s="29" t="s">
        <v>54</v>
      </c>
    </row>
    <row r="20" spans="1:5" ht="12.75">
      <c r="A20" s="30" t="s">
        <v>45</v>
      </c>
      <c r="E20" s="31" t="s">
        <v>46</v>
      </c>
    </row>
    <row r="21" spans="1:5" ht="12.75">
      <c r="A21" t="s">
        <v>47</v>
      </c>
      <c r="E21" s="29" t="s">
        <v>48</v>
      </c>
    </row>
    <row r="22" spans="1:16" ht="12.75">
      <c r="A22" s="18" t="s">
        <v>38</v>
      </c>
      <c s="23" t="s">
        <v>16</v>
      </c>
      <c s="23" t="s">
        <v>55</v>
      </c>
      <c s="18" t="s">
        <v>40</v>
      </c>
      <c s="24" t="s">
        <v>56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57</v>
      </c>
    </row>
    <row r="24" spans="1:5" ht="12.75">
      <c r="A24" s="30" t="s">
        <v>45</v>
      </c>
      <c r="E24" s="31" t="s">
        <v>46</v>
      </c>
    </row>
    <row r="25" spans="1:5" ht="63.75">
      <c r="A25" t="s">
        <v>47</v>
      </c>
      <c r="E25" s="29" t="s">
        <v>58</v>
      </c>
    </row>
    <row r="26" spans="1:16" ht="12.75">
      <c r="A26" s="18" t="s">
        <v>38</v>
      </c>
      <c s="23" t="s">
        <v>28</v>
      </c>
      <c s="23" t="s">
        <v>59</v>
      </c>
      <c s="18" t="s">
        <v>40</v>
      </c>
      <c s="24" t="s">
        <v>60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61</v>
      </c>
    </row>
    <row r="28" spans="1:5" ht="12.75">
      <c r="A28" s="30" t="s">
        <v>45</v>
      </c>
      <c r="E28" s="31" t="s">
        <v>46</v>
      </c>
    </row>
    <row r="29" spans="1:5" ht="63.75">
      <c r="A29" t="s">
        <v>47</v>
      </c>
      <c r="E29" s="29" t="s">
        <v>62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0+O8+O17+O30+O39+O48+O53+O66+O79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751</v>
      </c>
      <c s="32">
        <f>0+I8+I17+I30+I39+I48+I53+I66+I79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751</v>
      </c>
      <c s="5"/>
      <c s="14" t="s">
        <v>752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15</v>
      </c>
      <c s="11" t="s">
        <v>16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23</v>
      </c>
      <c s="23" t="s">
        <v>96</v>
      </c>
      <c s="18" t="s">
        <v>23</v>
      </c>
      <c s="24" t="s">
        <v>97</v>
      </c>
      <c s="25" t="s">
        <v>98</v>
      </c>
      <c s="26">
        <v>16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43</v>
      </c>
      <c r="E10" s="29" t="s">
        <v>99</v>
      </c>
    </row>
    <row r="11" spans="1:5" ht="25.5">
      <c r="A11" s="30" t="s">
        <v>45</v>
      </c>
      <c r="E11" s="31" t="s">
        <v>753</v>
      </c>
    </row>
    <row r="12" spans="1:5" ht="25.5">
      <c r="A12" t="s">
        <v>47</v>
      </c>
      <c r="E12" s="29" t="s">
        <v>101</v>
      </c>
    </row>
    <row r="13" spans="1:16" ht="12.75">
      <c r="A13" s="18" t="s">
        <v>38</v>
      </c>
      <c s="23" t="s">
        <v>17</v>
      </c>
      <c s="23" t="s">
        <v>96</v>
      </c>
      <c s="18" t="s">
        <v>17</v>
      </c>
      <c s="24" t="s">
        <v>97</v>
      </c>
      <c s="25" t="s">
        <v>98</v>
      </c>
      <c s="26">
        <v>17.136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43</v>
      </c>
      <c r="E14" s="29" t="s">
        <v>754</v>
      </c>
    </row>
    <row r="15" spans="1:5" ht="25.5">
      <c r="A15" s="30" t="s">
        <v>45</v>
      </c>
      <c r="E15" s="31" t="s">
        <v>755</v>
      </c>
    </row>
    <row r="16" spans="1:5" ht="25.5">
      <c r="A16" t="s">
        <v>47</v>
      </c>
      <c r="E16" s="29" t="s">
        <v>597</v>
      </c>
    </row>
    <row r="17" spans="1:18" ht="12.75" customHeight="1">
      <c r="A17" s="5" t="s">
        <v>36</v>
      </c>
      <c s="5"/>
      <c s="35" t="s">
        <v>23</v>
      </c>
      <c s="5"/>
      <c s="21" t="s">
        <v>102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8" t="s">
        <v>38</v>
      </c>
      <c s="23" t="s">
        <v>23</v>
      </c>
      <c s="23" t="s">
        <v>131</v>
      </c>
      <c s="18" t="s">
        <v>40</v>
      </c>
      <c s="24" t="s">
        <v>132</v>
      </c>
      <c s="25" t="s">
        <v>122</v>
      </c>
      <c s="26">
        <v>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756</v>
      </c>
    </row>
    <row r="20" spans="1:5" ht="12.75">
      <c r="A20" s="30" t="s">
        <v>45</v>
      </c>
      <c r="E20" s="31" t="s">
        <v>403</v>
      </c>
    </row>
    <row r="21" spans="1:5" ht="369.75">
      <c r="A21" t="s">
        <v>47</v>
      </c>
      <c r="E21" s="29" t="s">
        <v>135</v>
      </c>
    </row>
    <row r="22" spans="1:16" ht="12.75">
      <c r="A22" s="18" t="s">
        <v>38</v>
      </c>
      <c s="23" t="s">
        <v>17</v>
      </c>
      <c s="23" t="s">
        <v>757</v>
      </c>
      <c s="18" t="s">
        <v>65</v>
      </c>
      <c s="24" t="s">
        <v>758</v>
      </c>
      <c s="25" t="s">
        <v>261</v>
      </c>
      <c s="26">
        <v>12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756</v>
      </c>
    </row>
    <row r="24" spans="1:5" ht="12.75">
      <c r="A24" s="30" t="s">
        <v>45</v>
      </c>
      <c r="E24" s="31" t="s">
        <v>759</v>
      </c>
    </row>
    <row r="25" spans="1:5" ht="25.5">
      <c r="A25" t="s">
        <v>47</v>
      </c>
      <c r="E25" s="29" t="s">
        <v>760</v>
      </c>
    </row>
    <row r="26" spans="1:16" ht="12.75">
      <c r="A26" s="18" t="s">
        <v>38</v>
      </c>
      <c s="23" t="s">
        <v>15</v>
      </c>
      <c s="23" t="s">
        <v>155</v>
      </c>
      <c s="18" t="s">
        <v>40</v>
      </c>
      <c s="24" t="s">
        <v>156</v>
      </c>
      <c s="25" t="s">
        <v>122</v>
      </c>
      <c s="26">
        <v>8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157</v>
      </c>
    </row>
    <row r="28" spans="1:5" ht="25.5">
      <c r="A28" s="30" t="s">
        <v>45</v>
      </c>
      <c r="E28" s="31" t="s">
        <v>761</v>
      </c>
    </row>
    <row r="29" spans="1:5" ht="191.25">
      <c r="A29" t="s">
        <v>47</v>
      </c>
      <c r="E29" s="29" t="s">
        <v>159</v>
      </c>
    </row>
    <row r="30" spans="1:18" ht="12.75" customHeight="1">
      <c r="A30" s="5" t="s">
        <v>36</v>
      </c>
      <c s="5"/>
      <c s="35" t="s">
        <v>17</v>
      </c>
      <c s="5"/>
      <c s="21" t="s">
        <v>199</v>
      </c>
      <c s="5"/>
      <c s="5"/>
      <c s="5"/>
      <c s="36">
        <f>0+Q30</f>
      </c>
      <c r="O30">
        <f>0+R30</f>
      </c>
      <c r="Q30">
        <f>0+I31+I35</f>
      </c>
      <c>
        <f>0+O31+O35</f>
      </c>
    </row>
    <row r="31" spans="1:16" ht="12.75">
      <c r="A31" s="18" t="s">
        <v>38</v>
      </c>
      <c s="23" t="s">
        <v>23</v>
      </c>
      <c s="23" t="s">
        <v>762</v>
      </c>
      <c s="18" t="s">
        <v>40</v>
      </c>
      <c s="24" t="s">
        <v>763</v>
      </c>
      <c s="25" t="s">
        <v>122</v>
      </c>
      <c s="26">
        <v>6.3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38.25">
      <c r="A32" s="28" t="s">
        <v>43</v>
      </c>
      <c r="E32" s="29" t="s">
        <v>764</v>
      </c>
    </row>
    <row r="33" spans="1:5" ht="12.75">
      <c r="A33" s="30" t="s">
        <v>45</v>
      </c>
      <c r="E33" s="31" t="s">
        <v>765</v>
      </c>
    </row>
    <row r="34" spans="1:5" ht="369.75">
      <c r="A34" t="s">
        <v>47</v>
      </c>
      <c r="E34" s="29" t="s">
        <v>766</v>
      </c>
    </row>
    <row r="35" spans="1:16" ht="12.75">
      <c r="A35" s="18" t="s">
        <v>38</v>
      </c>
      <c s="23" t="s">
        <v>17</v>
      </c>
      <c s="23" t="s">
        <v>767</v>
      </c>
      <c s="18" t="s">
        <v>40</v>
      </c>
      <c s="24" t="s">
        <v>768</v>
      </c>
      <c s="25" t="s">
        <v>116</v>
      </c>
      <c s="26">
        <v>10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43</v>
      </c>
      <c r="E36" s="29" t="s">
        <v>769</v>
      </c>
    </row>
    <row r="37" spans="1:5" ht="12.75">
      <c r="A37" s="30" t="s">
        <v>45</v>
      </c>
      <c r="E37" s="31" t="s">
        <v>257</v>
      </c>
    </row>
    <row r="38" spans="1:5" ht="63.75">
      <c r="A38" t="s">
        <v>47</v>
      </c>
      <c r="E38" s="29" t="s">
        <v>770</v>
      </c>
    </row>
    <row r="39" spans="1:18" ht="12.75" customHeight="1">
      <c r="A39" s="5" t="s">
        <v>36</v>
      </c>
      <c s="5"/>
      <c s="35" t="s">
        <v>16</v>
      </c>
      <c s="5"/>
      <c s="21" t="s">
        <v>211</v>
      </c>
      <c s="5"/>
      <c s="5"/>
      <c s="5"/>
      <c s="36">
        <f>0+Q39</f>
      </c>
      <c r="O39">
        <f>0+R39</f>
      </c>
      <c r="Q39">
        <f>0+I40+I44</f>
      </c>
      <c>
        <f>0+O40+O44</f>
      </c>
    </row>
    <row r="40" spans="1:16" ht="12.75">
      <c r="A40" s="18" t="s">
        <v>38</v>
      </c>
      <c s="23" t="s">
        <v>23</v>
      </c>
      <c s="23" t="s">
        <v>375</v>
      </c>
      <c s="18" t="s">
        <v>40</v>
      </c>
      <c s="24" t="s">
        <v>376</v>
      </c>
      <c s="25" t="s">
        <v>122</v>
      </c>
      <c s="26">
        <v>4.5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38.25">
      <c r="A41" s="28" t="s">
        <v>43</v>
      </c>
      <c r="E41" s="29" t="s">
        <v>771</v>
      </c>
    </row>
    <row r="42" spans="1:5" ht="12.75">
      <c r="A42" s="30" t="s">
        <v>45</v>
      </c>
      <c r="E42" s="31" t="s">
        <v>772</v>
      </c>
    </row>
    <row r="43" spans="1:5" ht="89.25">
      <c r="A43" t="s">
        <v>47</v>
      </c>
      <c r="E43" s="29" t="s">
        <v>379</v>
      </c>
    </row>
    <row r="44" spans="1:16" ht="12.75">
      <c r="A44" s="18" t="s">
        <v>38</v>
      </c>
      <c s="23" t="s">
        <v>17</v>
      </c>
      <c s="23" t="s">
        <v>385</v>
      </c>
      <c s="18" t="s">
        <v>40</v>
      </c>
      <c s="24" t="s">
        <v>386</v>
      </c>
      <c s="25" t="s">
        <v>122</v>
      </c>
      <c s="26">
        <v>1.2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38.25">
      <c r="A45" s="28" t="s">
        <v>43</v>
      </c>
      <c r="E45" s="29" t="s">
        <v>773</v>
      </c>
    </row>
    <row r="46" spans="1:5" ht="12.75">
      <c r="A46" s="30" t="s">
        <v>45</v>
      </c>
      <c r="E46" s="31" t="s">
        <v>774</v>
      </c>
    </row>
    <row r="47" spans="1:5" ht="357">
      <c r="A47" t="s">
        <v>47</v>
      </c>
      <c r="E47" s="29" t="s">
        <v>321</v>
      </c>
    </row>
    <row r="48" spans="1:18" ht="12.75" customHeight="1">
      <c r="A48" s="5" t="s">
        <v>36</v>
      </c>
      <c s="5"/>
      <c s="35" t="s">
        <v>28</v>
      </c>
      <c s="5"/>
      <c s="21" t="s">
        <v>221</v>
      </c>
      <c s="5"/>
      <c s="5"/>
      <c s="5"/>
      <c s="36">
        <f>0+Q48</f>
      </c>
      <c r="O48">
        <f>0+R48</f>
      </c>
      <c r="Q48">
        <f>0+I49</f>
      </c>
      <c>
        <f>0+O49</f>
      </c>
    </row>
    <row r="49" spans="1:16" ht="12.75">
      <c r="A49" s="18" t="s">
        <v>38</v>
      </c>
      <c s="23" t="s">
        <v>23</v>
      </c>
      <c s="23" t="s">
        <v>254</v>
      </c>
      <c s="18" t="s">
        <v>40</v>
      </c>
      <c s="24" t="s">
        <v>255</v>
      </c>
      <c s="25" t="s">
        <v>105</v>
      </c>
      <c s="26">
        <v>1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38.25">
      <c r="A50" s="28" t="s">
        <v>43</v>
      </c>
      <c r="E50" s="29" t="s">
        <v>775</v>
      </c>
    </row>
    <row r="51" spans="1:5" ht="12.75">
      <c r="A51" s="30" t="s">
        <v>45</v>
      </c>
      <c r="E51" s="31" t="s">
        <v>46</v>
      </c>
    </row>
    <row r="52" spans="1:5" ht="178.5">
      <c r="A52" t="s">
        <v>47</v>
      </c>
      <c r="E52" s="29" t="s">
        <v>258</v>
      </c>
    </row>
    <row r="53" spans="1:18" ht="12.75" customHeight="1">
      <c r="A53" s="5" t="s">
        <v>36</v>
      </c>
      <c s="5"/>
      <c s="35" t="s">
        <v>30</v>
      </c>
      <c s="5"/>
      <c s="21" t="s">
        <v>649</v>
      </c>
      <c s="5"/>
      <c s="5"/>
      <c s="5"/>
      <c s="36">
        <f>0+Q53</f>
      </c>
      <c r="O53">
        <f>0+R53</f>
      </c>
      <c r="Q53">
        <f>0+I54+I58+I62</f>
      </c>
      <c>
        <f>0+O54+O58+O62</f>
      </c>
    </row>
    <row r="54" spans="1:16" ht="25.5">
      <c r="A54" s="18" t="s">
        <v>38</v>
      </c>
      <c s="23" t="s">
        <v>23</v>
      </c>
      <c s="23" t="s">
        <v>776</v>
      </c>
      <c s="18" t="s">
        <v>40</v>
      </c>
      <c s="24" t="s">
        <v>777</v>
      </c>
      <c s="25" t="s">
        <v>105</v>
      </c>
      <c s="26">
        <v>6.3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38.25">
      <c r="A55" s="28" t="s">
        <v>43</v>
      </c>
      <c r="E55" s="29" t="s">
        <v>778</v>
      </c>
    </row>
    <row r="56" spans="1:5" ht="12.75">
      <c r="A56" s="30" t="s">
        <v>45</v>
      </c>
      <c r="E56" s="31" t="s">
        <v>779</v>
      </c>
    </row>
    <row r="57" spans="1:5" ht="76.5">
      <c r="A57" t="s">
        <v>47</v>
      </c>
      <c r="E57" s="29" t="s">
        <v>654</v>
      </c>
    </row>
    <row r="58" spans="1:16" ht="25.5">
      <c r="A58" s="18" t="s">
        <v>38</v>
      </c>
      <c s="23" t="s">
        <v>17</v>
      </c>
      <c s="23" t="s">
        <v>780</v>
      </c>
      <c s="18" t="s">
        <v>40</v>
      </c>
      <c s="24" t="s">
        <v>781</v>
      </c>
      <c s="25" t="s">
        <v>105</v>
      </c>
      <c s="26">
        <v>2.7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38.25">
      <c r="A59" s="28" t="s">
        <v>43</v>
      </c>
      <c r="E59" s="29" t="s">
        <v>778</v>
      </c>
    </row>
    <row r="60" spans="1:5" ht="12.75">
      <c r="A60" s="30" t="s">
        <v>45</v>
      </c>
      <c r="E60" s="31" t="s">
        <v>782</v>
      </c>
    </row>
    <row r="61" spans="1:5" ht="63.75">
      <c r="A61" t="s">
        <v>47</v>
      </c>
      <c r="E61" s="29" t="s">
        <v>783</v>
      </c>
    </row>
    <row r="62" spans="1:16" ht="12.75">
      <c r="A62" s="18" t="s">
        <v>38</v>
      </c>
      <c s="23" t="s">
        <v>15</v>
      </c>
      <c s="23" t="s">
        <v>784</v>
      </c>
      <c s="18" t="s">
        <v>40</v>
      </c>
      <c s="24" t="s">
        <v>785</v>
      </c>
      <c s="25" t="s">
        <v>105</v>
      </c>
      <c s="26">
        <v>9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43</v>
      </c>
      <c r="E63" s="29" t="s">
        <v>786</v>
      </c>
    </row>
    <row r="64" spans="1:5" ht="12.75">
      <c r="A64" s="30" t="s">
        <v>45</v>
      </c>
      <c r="E64" s="31" t="s">
        <v>523</v>
      </c>
    </row>
    <row r="65" spans="1:5" ht="63.75">
      <c r="A65" t="s">
        <v>47</v>
      </c>
      <c r="E65" s="29" t="s">
        <v>783</v>
      </c>
    </row>
    <row r="66" spans="1:18" ht="12.75" customHeight="1">
      <c r="A66" s="5" t="s">
        <v>36</v>
      </c>
      <c s="5"/>
      <c s="35" t="s">
        <v>85</v>
      </c>
      <c s="5"/>
      <c s="21" t="s">
        <v>264</v>
      </c>
      <c s="5"/>
      <c s="5"/>
      <c s="5"/>
      <c s="36">
        <f>0+Q66</f>
      </c>
      <c r="O66">
        <f>0+R66</f>
      </c>
      <c r="Q66">
        <f>0+I67+I71+I75</f>
      </c>
      <c>
        <f>0+O67+O71+O75</f>
      </c>
    </row>
    <row r="67" spans="1:16" ht="12.75">
      <c r="A67" s="18" t="s">
        <v>38</v>
      </c>
      <c s="23" t="s">
        <v>23</v>
      </c>
      <c s="23" t="s">
        <v>787</v>
      </c>
      <c s="18" t="s">
        <v>40</v>
      </c>
      <c s="24" t="s">
        <v>788</v>
      </c>
      <c s="25" t="s">
        <v>261</v>
      </c>
      <c s="26">
        <v>1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38.25">
      <c r="A68" s="28" t="s">
        <v>43</v>
      </c>
      <c r="E68" s="29" t="s">
        <v>789</v>
      </c>
    </row>
    <row r="69" spans="1:5" ht="12.75">
      <c r="A69" s="30" t="s">
        <v>45</v>
      </c>
      <c r="E69" s="31" t="s">
        <v>46</v>
      </c>
    </row>
    <row r="70" spans="1:5" ht="229.5">
      <c r="A70" t="s">
        <v>47</v>
      </c>
      <c r="E70" s="29" t="s">
        <v>269</v>
      </c>
    </row>
    <row r="71" spans="1:16" ht="12.75">
      <c r="A71" s="18" t="s">
        <v>38</v>
      </c>
      <c s="23" t="s">
        <v>17</v>
      </c>
      <c s="23" t="s">
        <v>790</v>
      </c>
      <c s="18" t="s">
        <v>40</v>
      </c>
      <c s="24" t="s">
        <v>791</v>
      </c>
      <c s="25" t="s">
        <v>116</v>
      </c>
      <c s="26">
        <v>1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51">
      <c r="A72" s="28" t="s">
        <v>43</v>
      </c>
      <c r="E72" s="29" t="s">
        <v>792</v>
      </c>
    </row>
    <row r="73" spans="1:5" ht="12.75">
      <c r="A73" s="30" t="s">
        <v>45</v>
      </c>
      <c r="E73" s="31" t="s">
        <v>46</v>
      </c>
    </row>
    <row r="74" spans="1:5" ht="12.75">
      <c r="A74" t="s">
        <v>47</v>
      </c>
      <c r="E74" s="29" t="s">
        <v>793</v>
      </c>
    </row>
    <row r="75" spans="1:16" ht="12.75">
      <c r="A75" s="18" t="s">
        <v>38</v>
      </c>
      <c s="23" t="s">
        <v>15</v>
      </c>
      <c s="23" t="s">
        <v>794</v>
      </c>
      <c s="18" t="s">
        <v>40</v>
      </c>
      <c s="24" t="s">
        <v>795</v>
      </c>
      <c s="25" t="s">
        <v>122</v>
      </c>
      <c s="26">
        <v>0.5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43</v>
      </c>
      <c r="E76" s="29" t="s">
        <v>796</v>
      </c>
    </row>
    <row r="77" spans="1:5" ht="12.75">
      <c r="A77" s="30" t="s">
        <v>45</v>
      </c>
      <c r="E77" s="31" t="s">
        <v>797</v>
      </c>
    </row>
    <row r="78" spans="1:5" ht="357">
      <c r="A78" t="s">
        <v>47</v>
      </c>
      <c r="E78" s="29" t="s">
        <v>321</v>
      </c>
    </row>
    <row r="79" spans="1:18" ht="12.75" customHeight="1">
      <c r="A79" s="5" t="s">
        <v>36</v>
      </c>
      <c s="5"/>
      <c s="35" t="s">
        <v>33</v>
      </c>
      <c s="5"/>
      <c s="21" t="s">
        <v>281</v>
      </c>
      <c s="5"/>
      <c s="5"/>
      <c s="5"/>
      <c s="36">
        <f>0+Q79</f>
      </c>
      <c r="O79">
        <f>0+R79</f>
      </c>
      <c r="Q79">
        <f>0+I80+I84+I88</f>
      </c>
      <c>
        <f>0+O80+O84+O88</f>
      </c>
    </row>
    <row r="80" spans="1:16" ht="12.75">
      <c r="A80" s="18" t="s">
        <v>38</v>
      </c>
      <c s="23" t="s">
        <v>23</v>
      </c>
      <c s="23" t="s">
        <v>798</v>
      </c>
      <c s="18" t="s">
        <v>40</v>
      </c>
      <c s="24" t="s">
        <v>799</v>
      </c>
      <c s="25" t="s">
        <v>116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63.75">
      <c r="A81" s="28" t="s">
        <v>43</v>
      </c>
      <c r="E81" s="29" t="s">
        <v>800</v>
      </c>
    </row>
    <row r="82" spans="1:5" ht="12.75">
      <c r="A82" s="30" t="s">
        <v>45</v>
      </c>
      <c r="E82" s="31" t="s">
        <v>46</v>
      </c>
    </row>
    <row r="83" spans="1:5" ht="408">
      <c r="A83" t="s">
        <v>47</v>
      </c>
      <c r="E83" s="29" t="s">
        <v>801</v>
      </c>
    </row>
    <row r="84" spans="1:16" ht="12.75">
      <c r="A84" s="18" t="s">
        <v>38</v>
      </c>
      <c s="23" t="s">
        <v>17</v>
      </c>
      <c s="23" t="s">
        <v>802</v>
      </c>
      <c s="18" t="s">
        <v>40</v>
      </c>
      <c s="24" t="s">
        <v>803</v>
      </c>
      <c s="25" t="s">
        <v>105</v>
      </c>
      <c s="26">
        <v>9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25.5">
      <c r="A85" s="28" t="s">
        <v>43</v>
      </c>
      <c r="E85" s="29" t="s">
        <v>804</v>
      </c>
    </row>
    <row r="86" spans="1:5" ht="12.75">
      <c r="A86" s="30" t="s">
        <v>45</v>
      </c>
      <c r="E86" s="31" t="s">
        <v>523</v>
      </c>
    </row>
    <row r="87" spans="1:5" ht="25.5">
      <c r="A87" t="s">
        <v>47</v>
      </c>
      <c r="E87" s="29" t="s">
        <v>336</v>
      </c>
    </row>
    <row r="88" spans="1:16" ht="12.75">
      <c r="A88" s="18" t="s">
        <v>38</v>
      </c>
      <c s="23" t="s">
        <v>15</v>
      </c>
      <c s="23" t="s">
        <v>805</v>
      </c>
      <c s="18" t="s">
        <v>40</v>
      </c>
      <c s="24" t="s">
        <v>806</v>
      </c>
      <c s="25" t="s">
        <v>122</v>
      </c>
      <c s="26">
        <v>7.14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25.5">
      <c r="A89" s="28" t="s">
        <v>43</v>
      </c>
      <c r="E89" s="29" t="s">
        <v>807</v>
      </c>
    </row>
    <row r="90" spans="1:5" ht="12.75">
      <c r="A90" s="30" t="s">
        <v>45</v>
      </c>
      <c r="E90" s="31" t="s">
        <v>808</v>
      </c>
    </row>
    <row r="91" spans="1:5" ht="102">
      <c r="A91" t="s">
        <v>47</v>
      </c>
      <c r="E91" s="29" t="s">
        <v>441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0+O8+O13+O34+O39+O52+O61+O70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809</v>
      </c>
      <c s="32">
        <f>0+I8+I13+I34+I39+I52+I61+I70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809</v>
      </c>
      <c s="5"/>
      <c s="14" t="s">
        <v>810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15</v>
      </c>
      <c s="11" t="s">
        <v>16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23</v>
      </c>
      <c s="23" t="s">
        <v>96</v>
      </c>
      <c s="18" t="s">
        <v>40</v>
      </c>
      <c s="24" t="s">
        <v>97</v>
      </c>
      <c s="25" t="s">
        <v>98</v>
      </c>
      <c s="26">
        <v>8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43</v>
      </c>
      <c r="E10" s="29" t="s">
        <v>99</v>
      </c>
    </row>
    <row r="11" spans="1:5" ht="25.5">
      <c r="A11" s="30" t="s">
        <v>45</v>
      </c>
      <c r="E11" s="31" t="s">
        <v>811</v>
      </c>
    </row>
    <row r="12" spans="1:5" ht="25.5">
      <c r="A12" t="s">
        <v>47</v>
      </c>
      <c r="E12" s="29" t="s">
        <v>101</v>
      </c>
    </row>
    <row r="13" spans="1:18" ht="12.75" customHeight="1">
      <c r="A13" s="5" t="s">
        <v>36</v>
      </c>
      <c s="5"/>
      <c s="35" t="s">
        <v>23</v>
      </c>
      <c s="5"/>
      <c s="21" t="s">
        <v>102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8" t="s">
        <v>38</v>
      </c>
      <c s="23" t="s">
        <v>23</v>
      </c>
      <c s="23" t="s">
        <v>120</v>
      </c>
      <c s="18" t="s">
        <v>40</v>
      </c>
      <c s="24" t="s">
        <v>121</v>
      </c>
      <c s="25" t="s">
        <v>122</v>
      </c>
      <c s="26">
        <v>0.55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43</v>
      </c>
      <c r="E15" s="29" t="s">
        <v>812</v>
      </c>
    </row>
    <row r="16" spans="1:5" ht="12.75">
      <c r="A16" s="30" t="s">
        <v>45</v>
      </c>
      <c r="E16" s="31" t="s">
        <v>813</v>
      </c>
    </row>
    <row r="17" spans="1:5" ht="25.5">
      <c r="A17" t="s">
        <v>47</v>
      </c>
      <c r="E17" s="29" t="s">
        <v>125</v>
      </c>
    </row>
    <row r="18" spans="1:16" ht="12.75">
      <c r="A18" s="18" t="s">
        <v>38</v>
      </c>
      <c s="23" t="s">
        <v>17</v>
      </c>
      <c s="23" t="s">
        <v>150</v>
      </c>
      <c s="18" t="s">
        <v>40</v>
      </c>
      <c s="24" t="s">
        <v>151</v>
      </c>
      <c s="25" t="s">
        <v>122</v>
      </c>
      <c s="26">
        <v>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814</v>
      </c>
    </row>
    <row r="20" spans="1:5" ht="12.75">
      <c r="A20" s="30" t="s">
        <v>45</v>
      </c>
      <c r="E20" s="31" t="s">
        <v>815</v>
      </c>
    </row>
    <row r="21" spans="1:5" ht="318.75">
      <c r="A21" t="s">
        <v>47</v>
      </c>
      <c r="E21" s="29" t="s">
        <v>149</v>
      </c>
    </row>
    <row r="22" spans="1:16" ht="12.75">
      <c r="A22" s="18" t="s">
        <v>38</v>
      </c>
      <c s="23" t="s">
        <v>15</v>
      </c>
      <c s="23" t="s">
        <v>155</v>
      </c>
      <c s="18" t="s">
        <v>40</v>
      </c>
      <c s="24" t="s">
        <v>156</v>
      </c>
      <c s="25" t="s">
        <v>122</v>
      </c>
      <c s="26">
        <v>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157</v>
      </c>
    </row>
    <row r="24" spans="1:5" ht="25.5">
      <c r="A24" s="30" t="s">
        <v>45</v>
      </c>
      <c r="E24" s="31" t="s">
        <v>816</v>
      </c>
    </row>
    <row r="25" spans="1:5" ht="191.25">
      <c r="A25" t="s">
        <v>47</v>
      </c>
      <c r="E25" s="29" t="s">
        <v>159</v>
      </c>
    </row>
    <row r="26" spans="1:16" ht="12.75">
      <c r="A26" s="18" t="s">
        <v>38</v>
      </c>
      <c s="23" t="s">
        <v>16</v>
      </c>
      <c s="23" t="s">
        <v>161</v>
      </c>
      <c s="18" t="s">
        <v>40</v>
      </c>
      <c s="24" t="s">
        <v>162</v>
      </c>
      <c s="25" t="s">
        <v>122</v>
      </c>
      <c s="26">
        <v>1.6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43</v>
      </c>
      <c r="E27" s="29" t="s">
        <v>817</v>
      </c>
    </row>
    <row r="28" spans="1:5" ht="12.75">
      <c r="A28" s="30" t="s">
        <v>45</v>
      </c>
      <c r="E28" s="31" t="s">
        <v>818</v>
      </c>
    </row>
    <row r="29" spans="1:5" ht="293.25">
      <c r="A29" t="s">
        <v>47</v>
      </c>
      <c r="E29" s="29" t="s">
        <v>171</v>
      </c>
    </row>
    <row r="30" spans="1:16" ht="12.75">
      <c r="A30" s="18" t="s">
        <v>38</v>
      </c>
      <c s="23" t="s">
        <v>28</v>
      </c>
      <c s="23" t="s">
        <v>173</v>
      </c>
      <c s="18" t="s">
        <v>40</v>
      </c>
      <c s="24" t="s">
        <v>174</v>
      </c>
      <c s="25" t="s">
        <v>105</v>
      </c>
      <c s="26">
        <v>2.75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43</v>
      </c>
      <c r="E31" s="29" t="s">
        <v>814</v>
      </c>
    </row>
    <row r="32" spans="1:5" ht="12.75">
      <c r="A32" s="30" t="s">
        <v>45</v>
      </c>
      <c r="E32" s="31" t="s">
        <v>819</v>
      </c>
    </row>
    <row r="33" spans="1:5" ht="25.5">
      <c r="A33" t="s">
        <v>47</v>
      </c>
      <c r="E33" s="29" t="s">
        <v>177</v>
      </c>
    </row>
    <row r="34" spans="1:18" ht="12.75" customHeight="1">
      <c r="A34" s="5" t="s">
        <v>36</v>
      </c>
      <c s="5"/>
      <c s="35" t="s">
        <v>16</v>
      </c>
      <c s="5"/>
      <c s="21" t="s">
        <v>820</v>
      </c>
      <c s="5"/>
      <c s="5"/>
      <c s="5"/>
      <c s="36">
        <f>0+Q34</f>
      </c>
      <c r="O34">
        <f>0+R34</f>
      </c>
      <c r="Q34">
        <f>0+I35</f>
      </c>
      <c>
        <f>0+O35</f>
      </c>
    </row>
    <row r="35" spans="1:16" ht="12.75">
      <c r="A35" s="18" t="s">
        <v>38</v>
      </c>
      <c s="23" t="s">
        <v>23</v>
      </c>
      <c s="23" t="s">
        <v>821</v>
      </c>
      <c s="18" t="s">
        <v>40</v>
      </c>
      <c s="24" t="s">
        <v>822</v>
      </c>
      <c s="25" t="s">
        <v>122</v>
      </c>
      <c s="26">
        <v>1.2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43</v>
      </c>
      <c r="E36" s="29" t="s">
        <v>823</v>
      </c>
    </row>
    <row r="37" spans="1:5" ht="12.75">
      <c r="A37" s="30" t="s">
        <v>45</v>
      </c>
      <c r="E37" s="31" t="s">
        <v>824</v>
      </c>
    </row>
    <row r="38" spans="1:5" ht="357">
      <c r="A38" t="s">
        <v>47</v>
      </c>
      <c r="E38" s="29" t="s">
        <v>321</v>
      </c>
    </row>
    <row r="39" spans="1:18" ht="12.75" customHeight="1">
      <c r="A39" s="5" t="s">
        <v>36</v>
      </c>
      <c s="5"/>
      <c s="35" t="s">
        <v>28</v>
      </c>
      <c s="5"/>
      <c s="21" t="s">
        <v>221</v>
      </c>
      <c s="5"/>
      <c s="5"/>
      <c s="5"/>
      <c s="36">
        <f>0+Q39</f>
      </c>
      <c r="O39">
        <f>0+R39</f>
      </c>
      <c r="Q39">
        <f>0+I40+I44+I48</f>
      </c>
      <c>
        <f>0+O40+O44+O48</f>
      </c>
    </row>
    <row r="40" spans="1:16" ht="12.75">
      <c r="A40" s="18" t="s">
        <v>38</v>
      </c>
      <c s="23" t="s">
        <v>23</v>
      </c>
      <c s="23" t="s">
        <v>825</v>
      </c>
      <c s="18" t="s">
        <v>40</v>
      </c>
      <c s="24" t="s">
        <v>826</v>
      </c>
      <c s="25" t="s">
        <v>122</v>
      </c>
      <c s="26">
        <v>0.825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43</v>
      </c>
      <c r="E41" s="29" t="s">
        <v>827</v>
      </c>
    </row>
    <row r="42" spans="1:5" ht="12.75">
      <c r="A42" s="30" t="s">
        <v>45</v>
      </c>
      <c r="E42" s="31" t="s">
        <v>828</v>
      </c>
    </row>
    <row r="43" spans="1:5" ht="140.25">
      <c r="A43" t="s">
        <v>47</v>
      </c>
      <c r="E43" s="29" t="s">
        <v>226</v>
      </c>
    </row>
    <row r="44" spans="1:16" ht="12.75">
      <c r="A44" s="18" t="s">
        <v>38</v>
      </c>
      <c s="23" t="s">
        <v>17</v>
      </c>
      <c s="23" t="s">
        <v>829</v>
      </c>
      <c s="18" t="s">
        <v>40</v>
      </c>
      <c s="24" t="s">
        <v>830</v>
      </c>
      <c s="25" t="s">
        <v>122</v>
      </c>
      <c s="26">
        <v>0.138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38.25">
      <c r="A45" s="28" t="s">
        <v>43</v>
      </c>
      <c r="E45" s="29" t="s">
        <v>831</v>
      </c>
    </row>
    <row r="46" spans="1:5" ht="12.75">
      <c r="A46" s="30" t="s">
        <v>45</v>
      </c>
      <c r="E46" s="31" t="s">
        <v>832</v>
      </c>
    </row>
    <row r="47" spans="1:5" ht="204">
      <c r="A47" t="s">
        <v>47</v>
      </c>
      <c r="E47" s="29" t="s">
        <v>833</v>
      </c>
    </row>
    <row r="48" spans="1:16" ht="12.75">
      <c r="A48" s="18" t="s">
        <v>38</v>
      </c>
      <c s="23" t="s">
        <v>15</v>
      </c>
      <c s="23" t="s">
        <v>834</v>
      </c>
      <c s="18" t="s">
        <v>40</v>
      </c>
      <c s="24" t="s">
        <v>835</v>
      </c>
      <c s="25" t="s">
        <v>122</v>
      </c>
      <c s="26">
        <v>0.413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38.25">
      <c r="A49" s="28" t="s">
        <v>43</v>
      </c>
      <c r="E49" s="29" t="s">
        <v>836</v>
      </c>
    </row>
    <row r="50" spans="1:5" ht="12.75">
      <c r="A50" s="30" t="s">
        <v>45</v>
      </c>
      <c r="E50" s="31" t="s">
        <v>837</v>
      </c>
    </row>
    <row r="51" spans="1:5" ht="204">
      <c r="A51" t="s">
        <v>47</v>
      </c>
      <c r="E51" s="29" t="s">
        <v>838</v>
      </c>
    </row>
    <row r="52" spans="1:18" ht="12.75" customHeight="1">
      <c r="A52" s="5" t="s">
        <v>36</v>
      </c>
      <c s="5"/>
      <c s="35" t="s">
        <v>81</v>
      </c>
      <c s="5"/>
      <c s="21" t="s">
        <v>839</v>
      </c>
      <c s="5"/>
      <c s="5"/>
      <c s="5"/>
      <c s="36">
        <f>0+Q52</f>
      </c>
      <c r="O52">
        <f>0+R52</f>
      </c>
      <c r="Q52">
        <f>0+I53+I57</f>
      </c>
      <c>
        <f>0+O53+O57</f>
      </c>
    </row>
    <row r="53" spans="1:16" ht="12.75">
      <c r="A53" s="18" t="s">
        <v>38</v>
      </c>
      <c s="23" t="s">
        <v>23</v>
      </c>
      <c s="23" t="s">
        <v>840</v>
      </c>
      <c s="18" t="s">
        <v>40</v>
      </c>
      <c s="24" t="s">
        <v>841</v>
      </c>
      <c s="25" t="s">
        <v>261</v>
      </c>
      <c s="26">
        <v>8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25.5">
      <c r="A54" s="28" t="s">
        <v>43</v>
      </c>
      <c r="E54" s="29" t="s">
        <v>842</v>
      </c>
    </row>
    <row r="55" spans="1:5" ht="12.75">
      <c r="A55" s="30" t="s">
        <v>45</v>
      </c>
      <c r="E55" s="31" t="s">
        <v>403</v>
      </c>
    </row>
    <row r="56" spans="1:5" ht="140.25">
      <c r="A56" t="s">
        <v>47</v>
      </c>
      <c r="E56" s="29" t="s">
        <v>843</v>
      </c>
    </row>
    <row r="57" spans="1:16" ht="12.75">
      <c r="A57" s="18" t="s">
        <v>38</v>
      </c>
      <c s="23" t="s">
        <v>17</v>
      </c>
      <c s="23" t="s">
        <v>844</v>
      </c>
      <c s="18" t="s">
        <v>40</v>
      </c>
      <c s="24" t="s">
        <v>845</v>
      </c>
      <c s="25" t="s">
        <v>261</v>
      </c>
      <c s="26">
        <v>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43</v>
      </c>
      <c r="E58" s="29" t="s">
        <v>846</v>
      </c>
    </row>
    <row r="59" spans="1:5" ht="12.75">
      <c r="A59" s="30" t="s">
        <v>45</v>
      </c>
      <c r="E59" s="31" t="s">
        <v>847</v>
      </c>
    </row>
    <row r="60" spans="1:5" ht="76.5">
      <c r="A60" t="s">
        <v>47</v>
      </c>
      <c r="E60" s="29" t="s">
        <v>848</v>
      </c>
    </row>
    <row r="61" spans="1:18" ht="12.75" customHeight="1">
      <c r="A61" s="5" t="s">
        <v>36</v>
      </c>
      <c s="5"/>
      <c s="35" t="s">
        <v>85</v>
      </c>
      <c s="5"/>
      <c s="21" t="s">
        <v>264</v>
      </c>
      <c s="5"/>
      <c s="5"/>
      <c s="5"/>
      <c s="36">
        <f>0+Q61</f>
      </c>
      <c r="O61">
        <f>0+R61</f>
      </c>
      <c r="Q61">
        <f>0+I62+I66</f>
      </c>
      <c>
        <f>0+O62+O66</f>
      </c>
    </row>
    <row r="62" spans="1:16" ht="12.75">
      <c r="A62" s="18" t="s">
        <v>38</v>
      </c>
      <c s="23" t="s">
        <v>23</v>
      </c>
      <c s="23" t="s">
        <v>849</v>
      </c>
      <c s="18" t="s">
        <v>40</v>
      </c>
      <c s="24" t="s">
        <v>850</v>
      </c>
      <c s="25" t="s">
        <v>261</v>
      </c>
      <c s="26">
        <v>8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43</v>
      </c>
      <c r="E63" s="29" t="s">
        <v>851</v>
      </c>
    </row>
    <row r="64" spans="1:5" ht="12.75">
      <c r="A64" s="30" t="s">
        <v>45</v>
      </c>
      <c r="E64" s="31" t="s">
        <v>403</v>
      </c>
    </row>
    <row r="65" spans="1:5" ht="229.5">
      <c r="A65" t="s">
        <v>47</v>
      </c>
      <c r="E65" s="29" t="s">
        <v>269</v>
      </c>
    </row>
    <row r="66" spans="1:16" ht="12.75">
      <c r="A66" s="18" t="s">
        <v>38</v>
      </c>
      <c s="23" t="s">
        <v>17</v>
      </c>
      <c s="23" t="s">
        <v>852</v>
      </c>
      <c s="18" t="s">
        <v>40</v>
      </c>
      <c s="24" t="s">
        <v>853</v>
      </c>
      <c s="25" t="s">
        <v>261</v>
      </c>
      <c s="26">
        <v>8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43</v>
      </c>
      <c r="E67" s="29" t="s">
        <v>854</v>
      </c>
    </row>
    <row r="68" spans="1:5" ht="12.75">
      <c r="A68" s="30" t="s">
        <v>45</v>
      </c>
      <c r="E68" s="31" t="s">
        <v>403</v>
      </c>
    </row>
    <row r="69" spans="1:5" ht="242.25">
      <c r="A69" t="s">
        <v>47</v>
      </c>
      <c r="E69" s="29" t="s">
        <v>855</v>
      </c>
    </row>
    <row r="70" spans="1:18" ht="12.75" customHeight="1">
      <c r="A70" s="5" t="s">
        <v>36</v>
      </c>
      <c s="5"/>
      <c s="35" t="s">
        <v>33</v>
      </c>
      <c s="5"/>
      <c s="21" t="s">
        <v>281</v>
      </c>
      <c s="5"/>
      <c s="5"/>
      <c s="5"/>
      <c s="36">
        <f>0+Q70</f>
      </c>
      <c r="O70">
        <f>0+R70</f>
      </c>
      <c r="Q70">
        <f>0+I71</f>
      </c>
      <c>
        <f>0+O71</f>
      </c>
    </row>
    <row r="71" spans="1:16" ht="12.75">
      <c r="A71" s="18" t="s">
        <v>38</v>
      </c>
      <c s="23" t="s">
        <v>23</v>
      </c>
      <c s="23" t="s">
        <v>856</v>
      </c>
      <c s="18" t="s">
        <v>40</v>
      </c>
      <c s="24" t="s">
        <v>857</v>
      </c>
      <c s="25" t="s">
        <v>261</v>
      </c>
      <c s="26">
        <v>11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43</v>
      </c>
      <c r="E72" s="29" t="s">
        <v>40</v>
      </c>
    </row>
    <row r="73" spans="1:5" ht="12.75">
      <c r="A73" s="30" t="s">
        <v>45</v>
      </c>
      <c r="E73" s="31" t="s">
        <v>858</v>
      </c>
    </row>
    <row r="74" spans="1:5" ht="25.5">
      <c r="A74" t="s">
        <v>47</v>
      </c>
      <c r="E74" s="29" t="s">
        <v>304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859</v>
      </c>
      <c s="32">
        <f>0+I8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859</v>
      </c>
      <c s="5"/>
      <c s="14" t="s">
        <v>860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15</v>
      </c>
      <c s="11" t="s">
        <v>16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81</v>
      </c>
      <c s="19"/>
      <c s="21" t="s">
        <v>861</v>
      </c>
      <c s="19"/>
      <c s="19"/>
      <c s="19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18" t="s">
        <v>38</v>
      </c>
      <c s="23" t="s">
        <v>23</v>
      </c>
      <c s="23" t="s">
        <v>862</v>
      </c>
      <c s="18" t="s">
        <v>40</v>
      </c>
      <c s="24" t="s">
        <v>863</v>
      </c>
      <c s="25" t="s">
        <v>261</v>
      </c>
      <c s="26">
        <v>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38.25">
      <c r="A10" s="28" t="s">
        <v>43</v>
      </c>
      <c r="E10" s="29" t="s">
        <v>864</v>
      </c>
    </row>
    <row r="11" spans="1:5" ht="12.75">
      <c r="A11" s="30" t="s">
        <v>45</v>
      </c>
      <c r="E11" s="31" t="s">
        <v>118</v>
      </c>
    </row>
    <row r="12" spans="1:5" ht="102">
      <c r="A12" t="s">
        <v>47</v>
      </c>
      <c r="E12" s="29" t="s">
        <v>865</v>
      </c>
    </row>
    <row r="13" spans="1:16" ht="25.5">
      <c r="A13" s="18" t="s">
        <v>38</v>
      </c>
      <c s="23" t="s">
        <v>17</v>
      </c>
      <c s="23" t="s">
        <v>866</v>
      </c>
      <c s="18" t="s">
        <v>40</v>
      </c>
      <c s="24" t="s">
        <v>867</v>
      </c>
      <c s="25" t="s">
        <v>116</v>
      </c>
      <c s="26">
        <v>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38.25">
      <c r="A14" s="28" t="s">
        <v>43</v>
      </c>
      <c r="E14" s="29" t="s">
        <v>868</v>
      </c>
    </row>
    <row r="15" spans="1:5" ht="12.75">
      <c r="A15" s="30" t="s">
        <v>45</v>
      </c>
      <c r="E15" s="31" t="s">
        <v>46</v>
      </c>
    </row>
    <row r="16" spans="1:5" ht="102">
      <c r="A16" t="s">
        <v>47</v>
      </c>
      <c r="E16" s="29" t="s">
        <v>869</v>
      </c>
    </row>
    <row r="17" spans="1:16" ht="12.75">
      <c r="A17" s="18" t="s">
        <v>38</v>
      </c>
      <c s="23" t="s">
        <v>15</v>
      </c>
      <c s="23" t="s">
        <v>870</v>
      </c>
      <c s="18" t="s">
        <v>40</v>
      </c>
      <c s="24" t="s">
        <v>871</v>
      </c>
      <c s="25" t="s">
        <v>116</v>
      </c>
      <c s="26">
        <v>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25.5">
      <c r="A18" s="28" t="s">
        <v>43</v>
      </c>
      <c r="E18" s="29" t="s">
        <v>872</v>
      </c>
    </row>
    <row r="19" spans="1:5" ht="12.75">
      <c r="A19" s="30" t="s">
        <v>45</v>
      </c>
      <c r="E19" s="31" t="s">
        <v>46</v>
      </c>
    </row>
    <row r="20" spans="1:5" ht="89.25">
      <c r="A20" t="s">
        <v>47</v>
      </c>
      <c r="E20" s="29" t="s">
        <v>873</v>
      </c>
    </row>
    <row r="21" spans="1:16" ht="12.75">
      <c r="A21" s="18" t="s">
        <v>38</v>
      </c>
      <c s="23" t="s">
        <v>16</v>
      </c>
      <c s="23" t="s">
        <v>874</v>
      </c>
      <c s="18" t="s">
        <v>40</v>
      </c>
      <c s="24" t="s">
        <v>875</v>
      </c>
      <c s="25" t="s">
        <v>116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25.5">
      <c r="A22" s="28" t="s">
        <v>43</v>
      </c>
      <c r="E22" s="29" t="s">
        <v>876</v>
      </c>
    </row>
    <row r="23" spans="1:5" ht="12.75">
      <c r="A23" s="30" t="s">
        <v>45</v>
      </c>
      <c r="E23" s="31" t="s">
        <v>46</v>
      </c>
    </row>
    <row r="24" spans="1:5" ht="89.25">
      <c r="A24" t="s">
        <v>47</v>
      </c>
      <c r="E24" s="29" t="s">
        <v>877</v>
      </c>
    </row>
    <row r="25" spans="1:16" ht="12.75">
      <c r="A25" s="18" t="s">
        <v>38</v>
      </c>
      <c s="23" t="s">
        <v>28</v>
      </c>
      <c s="23" t="s">
        <v>878</v>
      </c>
      <c s="18" t="s">
        <v>40</v>
      </c>
      <c s="24" t="s">
        <v>879</v>
      </c>
      <c s="25" t="s">
        <v>116</v>
      </c>
      <c s="26">
        <v>1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38.25">
      <c r="A26" s="28" t="s">
        <v>43</v>
      </c>
      <c r="E26" s="29" t="s">
        <v>880</v>
      </c>
    </row>
    <row r="27" spans="1:5" ht="12.75">
      <c r="A27" s="30" t="s">
        <v>45</v>
      </c>
      <c r="E27" s="31" t="s">
        <v>46</v>
      </c>
    </row>
    <row r="28" spans="1:5" ht="114.75">
      <c r="A28" t="s">
        <v>47</v>
      </c>
      <c r="E28" s="29" t="s">
        <v>881</v>
      </c>
    </row>
    <row r="29" spans="1:16" ht="12.75">
      <c r="A29" s="18" t="s">
        <v>38</v>
      </c>
      <c s="23" t="s">
        <v>30</v>
      </c>
      <c s="23" t="s">
        <v>882</v>
      </c>
      <c s="18" t="s">
        <v>40</v>
      </c>
      <c s="24" t="s">
        <v>883</v>
      </c>
      <c s="25" t="s">
        <v>116</v>
      </c>
      <c s="26">
        <v>1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25.5">
      <c r="A30" s="28" t="s">
        <v>43</v>
      </c>
      <c r="E30" s="29" t="s">
        <v>884</v>
      </c>
    </row>
    <row r="31" spans="1:5" ht="12.75">
      <c r="A31" s="30" t="s">
        <v>45</v>
      </c>
      <c r="E31" s="31" t="s">
        <v>46</v>
      </c>
    </row>
    <row r="32" spans="1:5" ht="102">
      <c r="A32" t="s">
        <v>47</v>
      </c>
      <c r="E32" s="29" t="s">
        <v>885</v>
      </c>
    </row>
    <row r="33" spans="1:16" ht="12.75">
      <c r="A33" s="18" t="s">
        <v>38</v>
      </c>
      <c s="23" t="s">
        <v>81</v>
      </c>
      <c s="23" t="s">
        <v>886</v>
      </c>
      <c s="18" t="s">
        <v>40</v>
      </c>
      <c s="24" t="s">
        <v>887</v>
      </c>
      <c s="25" t="s">
        <v>116</v>
      </c>
      <c s="26">
        <v>1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51">
      <c r="A34" s="28" t="s">
        <v>43</v>
      </c>
      <c r="E34" s="29" t="s">
        <v>888</v>
      </c>
    </row>
    <row r="35" spans="1:5" ht="12.75">
      <c r="A35" s="30" t="s">
        <v>45</v>
      </c>
      <c r="E35" s="31" t="s">
        <v>46</v>
      </c>
    </row>
    <row r="36" spans="1:5" ht="76.5">
      <c r="A36" t="s">
        <v>47</v>
      </c>
      <c r="E36" s="29" t="s">
        <v>889</v>
      </c>
    </row>
    <row r="37" spans="1:16" ht="12.75">
      <c r="A37" s="18" t="s">
        <v>38</v>
      </c>
      <c s="23" t="s">
        <v>85</v>
      </c>
      <c s="23" t="s">
        <v>890</v>
      </c>
      <c s="18" t="s">
        <v>40</v>
      </c>
      <c s="24" t="s">
        <v>891</v>
      </c>
      <c s="25" t="s">
        <v>116</v>
      </c>
      <c s="26">
        <v>1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51">
      <c r="A38" s="28" t="s">
        <v>43</v>
      </c>
      <c r="E38" s="29" t="s">
        <v>892</v>
      </c>
    </row>
    <row r="39" spans="1:5" ht="12.75">
      <c r="A39" s="30" t="s">
        <v>45</v>
      </c>
      <c r="E39" s="31" t="s">
        <v>46</v>
      </c>
    </row>
    <row r="40" spans="1:5" ht="76.5">
      <c r="A40" t="s">
        <v>47</v>
      </c>
      <c r="E40" s="29" t="s">
        <v>889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0+O8+O13+O38+O43+O56+O69+O78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893</v>
      </c>
      <c s="32">
        <f>0+I8+I13+I38+I43+I56+I69+I78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893</v>
      </c>
      <c s="5"/>
      <c s="14" t="s">
        <v>894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15</v>
      </c>
      <c s="11" t="s">
        <v>16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23</v>
      </c>
      <c s="23" t="s">
        <v>96</v>
      </c>
      <c s="18" t="s">
        <v>40</v>
      </c>
      <c s="24" t="s">
        <v>97</v>
      </c>
      <c s="25" t="s">
        <v>98</v>
      </c>
      <c s="26">
        <v>8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43</v>
      </c>
      <c r="E10" s="29" t="s">
        <v>99</v>
      </c>
    </row>
    <row r="11" spans="1:5" ht="25.5">
      <c r="A11" s="30" t="s">
        <v>45</v>
      </c>
      <c r="E11" s="31" t="s">
        <v>811</v>
      </c>
    </row>
    <row r="12" spans="1:5" ht="25.5">
      <c r="A12" t="s">
        <v>47</v>
      </c>
      <c r="E12" s="29" t="s">
        <v>101</v>
      </c>
    </row>
    <row r="13" spans="1:18" ht="12.75" customHeight="1">
      <c r="A13" s="5" t="s">
        <v>36</v>
      </c>
      <c s="5"/>
      <c s="35" t="s">
        <v>23</v>
      </c>
      <c s="5"/>
      <c s="21" t="s">
        <v>102</v>
      </c>
      <c s="5"/>
      <c s="5"/>
      <c s="5"/>
      <c s="36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8" t="s">
        <v>38</v>
      </c>
      <c s="23" t="s">
        <v>23</v>
      </c>
      <c s="23" t="s">
        <v>120</v>
      </c>
      <c s="18" t="s">
        <v>40</v>
      </c>
      <c s="24" t="s">
        <v>121</v>
      </c>
      <c s="25" t="s">
        <v>122</v>
      </c>
      <c s="26">
        <v>0.55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38.25">
      <c r="A15" s="28" t="s">
        <v>43</v>
      </c>
      <c r="E15" s="29" t="s">
        <v>895</v>
      </c>
    </row>
    <row r="16" spans="1:5" ht="12.75">
      <c r="A16" s="30" t="s">
        <v>45</v>
      </c>
      <c r="E16" s="31" t="s">
        <v>813</v>
      </c>
    </row>
    <row r="17" spans="1:5" ht="63.75">
      <c r="A17" t="s">
        <v>47</v>
      </c>
      <c r="E17" s="29" t="s">
        <v>352</v>
      </c>
    </row>
    <row r="18" spans="1:16" ht="12.75">
      <c r="A18" s="18" t="s">
        <v>38</v>
      </c>
      <c s="23" t="s">
        <v>17</v>
      </c>
      <c s="23" t="s">
        <v>896</v>
      </c>
      <c s="18" t="s">
        <v>40</v>
      </c>
      <c s="24" t="s">
        <v>897</v>
      </c>
      <c s="25" t="s">
        <v>261</v>
      </c>
      <c s="26">
        <v>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51">
      <c r="A19" s="28" t="s">
        <v>43</v>
      </c>
      <c r="E19" s="29" t="s">
        <v>898</v>
      </c>
    </row>
    <row r="20" spans="1:5" ht="12.75">
      <c r="A20" s="30" t="s">
        <v>45</v>
      </c>
      <c r="E20" s="31" t="s">
        <v>899</v>
      </c>
    </row>
    <row r="21" spans="1:5" ht="25.5">
      <c r="A21" t="s">
        <v>47</v>
      </c>
      <c r="E21" s="29" t="s">
        <v>900</v>
      </c>
    </row>
    <row r="22" spans="1:16" ht="12.75">
      <c r="A22" s="18" t="s">
        <v>38</v>
      </c>
      <c s="23" t="s">
        <v>15</v>
      </c>
      <c s="23" t="s">
        <v>150</v>
      </c>
      <c s="18" t="s">
        <v>40</v>
      </c>
      <c s="24" t="s">
        <v>151</v>
      </c>
      <c s="25" t="s">
        <v>122</v>
      </c>
      <c s="26">
        <v>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43</v>
      </c>
      <c r="E23" s="29" t="s">
        <v>901</v>
      </c>
    </row>
    <row r="24" spans="1:5" ht="12.75">
      <c r="A24" s="30" t="s">
        <v>45</v>
      </c>
      <c r="E24" s="31" t="s">
        <v>902</v>
      </c>
    </row>
    <row r="25" spans="1:5" ht="318.75">
      <c r="A25" t="s">
        <v>47</v>
      </c>
      <c r="E25" s="29" t="s">
        <v>149</v>
      </c>
    </row>
    <row r="26" spans="1:16" ht="12.75">
      <c r="A26" s="18" t="s">
        <v>38</v>
      </c>
      <c s="23" t="s">
        <v>16</v>
      </c>
      <c s="23" t="s">
        <v>155</v>
      </c>
      <c s="18" t="s">
        <v>40</v>
      </c>
      <c s="24" t="s">
        <v>156</v>
      </c>
      <c s="25" t="s">
        <v>122</v>
      </c>
      <c s="26">
        <v>4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157</v>
      </c>
    </row>
    <row r="28" spans="1:5" ht="25.5">
      <c r="A28" s="30" t="s">
        <v>45</v>
      </c>
      <c r="E28" s="31" t="s">
        <v>903</v>
      </c>
    </row>
    <row r="29" spans="1:5" ht="191.25">
      <c r="A29" t="s">
        <v>47</v>
      </c>
      <c r="E29" s="29" t="s">
        <v>159</v>
      </c>
    </row>
    <row r="30" spans="1:16" ht="12.75">
      <c r="A30" s="18" t="s">
        <v>38</v>
      </c>
      <c s="23" t="s">
        <v>28</v>
      </c>
      <c s="23" t="s">
        <v>161</v>
      </c>
      <c s="18" t="s">
        <v>40</v>
      </c>
      <c s="24" t="s">
        <v>162</v>
      </c>
      <c s="25" t="s">
        <v>122</v>
      </c>
      <c s="26">
        <v>1.6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38.25">
      <c r="A31" s="28" t="s">
        <v>43</v>
      </c>
      <c r="E31" s="29" t="s">
        <v>904</v>
      </c>
    </row>
    <row r="32" spans="1:5" ht="12.75">
      <c r="A32" s="30" t="s">
        <v>45</v>
      </c>
      <c r="E32" s="31" t="s">
        <v>905</v>
      </c>
    </row>
    <row r="33" spans="1:5" ht="293.25">
      <c r="A33" t="s">
        <v>47</v>
      </c>
      <c r="E33" s="29" t="s">
        <v>171</v>
      </c>
    </row>
    <row r="34" spans="1:16" ht="12.75">
      <c r="A34" s="18" t="s">
        <v>38</v>
      </c>
      <c s="23" t="s">
        <v>30</v>
      </c>
      <c s="23" t="s">
        <v>173</v>
      </c>
      <c s="18" t="s">
        <v>40</v>
      </c>
      <c s="24" t="s">
        <v>174</v>
      </c>
      <c s="25" t="s">
        <v>105</v>
      </c>
      <c s="26">
        <v>2.75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38.25">
      <c r="A35" s="28" t="s">
        <v>43</v>
      </c>
      <c r="E35" s="29" t="s">
        <v>906</v>
      </c>
    </row>
    <row r="36" spans="1:5" ht="12.75">
      <c r="A36" s="30" t="s">
        <v>45</v>
      </c>
      <c r="E36" s="31" t="s">
        <v>819</v>
      </c>
    </row>
    <row r="37" spans="1:5" ht="25.5">
      <c r="A37" t="s">
        <v>47</v>
      </c>
      <c r="E37" s="29" t="s">
        <v>177</v>
      </c>
    </row>
    <row r="38" spans="1:18" ht="12.75" customHeight="1">
      <c r="A38" s="5" t="s">
        <v>36</v>
      </c>
      <c s="5"/>
      <c s="35" t="s">
        <v>16</v>
      </c>
      <c s="5"/>
      <c s="21" t="s">
        <v>820</v>
      </c>
      <c s="5"/>
      <c s="5"/>
      <c s="5"/>
      <c s="36">
        <f>0+Q38</f>
      </c>
      <c r="O38">
        <f>0+R38</f>
      </c>
      <c r="Q38">
        <f>0+I39</f>
      </c>
      <c>
        <f>0+O39</f>
      </c>
    </row>
    <row r="39" spans="1:16" ht="12.75">
      <c r="A39" s="18" t="s">
        <v>38</v>
      </c>
      <c s="23" t="s">
        <v>23</v>
      </c>
      <c s="23" t="s">
        <v>821</v>
      </c>
      <c s="18" t="s">
        <v>40</v>
      </c>
      <c s="24" t="s">
        <v>907</v>
      </c>
      <c s="25" t="s">
        <v>122</v>
      </c>
      <c s="26">
        <v>1.2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38.25">
      <c r="A40" s="28" t="s">
        <v>43</v>
      </c>
      <c r="E40" s="29" t="s">
        <v>908</v>
      </c>
    </row>
    <row r="41" spans="1:5" ht="12.75">
      <c r="A41" s="30" t="s">
        <v>45</v>
      </c>
      <c r="E41" s="31" t="s">
        <v>909</v>
      </c>
    </row>
    <row r="42" spans="1:5" ht="357">
      <c r="A42" t="s">
        <v>47</v>
      </c>
      <c r="E42" s="29" t="s">
        <v>321</v>
      </c>
    </row>
    <row r="43" spans="1:18" ht="12.75" customHeight="1">
      <c r="A43" s="5" t="s">
        <v>36</v>
      </c>
      <c s="5"/>
      <c s="35" t="s">
        <v>28</v>
      </c>
      <c s="5"/>
      <c s="21" t="s">
        <v>221</v>
      </c>
      <c s="5"/>
      <c s="5"/>
      <c s="5"/>
      <c s="36">
        <f>0+Q43</f>
      </c>
      <c r="O43">
        <f>0+R43</f>
      </c>
      <c r="Q43">
        <f>0+I44+I48+I52</f>
      </c>
      <c>
        <f>0+O44+O48+O52</f>
      </c>
    </row>
    <row r="44" spans="1:16" ht="12.75">
      <c r="A44" s="18" t="s">
        <v>38</v>
      </c>
      <c s="23" t="s">
        <v>23</v>
      </c>
      <c s="23" t="s">
        <v>825</v>
      </c>
      <c s="18" t="s">
        <v>40</v>
      </c>
      <c s="24" t="s">
        <v>826</v>
      </c>
      <c s="25" t="s">
        <v>122</v>
      </c>
      <c s="26">
        <v>0.825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38.25">
      <c r="A45" s="28" t="s">
        <v>43</v>
      </c>
      <c r="E45" s="29" t="s">
        <v>910</v>
      </c>
    </row>
    <row r="46" spans="1:5" ht="12.75">
      <c r="A46" s="30" t="s">
        <v>45</v>
      </c>
      <c r="E46" s="31" t="s">
        <v>828</v>
      </c>
    </row>
    <row r="47" spans="1:5" ht="140.25">
      <c r="A47" t="s">
        <v>47</v>
      </c>
      <c r="E47" s="29" t="s">
        <v>226</v>
      </c>
    </row>
    <row r="48" spans="1:16" ht="12.75">
      <c r="A48" s="18" t="s">
        <v>38</v>
      </c>
      <c s="23" t="s">
        <v>17</v>
      </c>
      <c s="23" t="s">
        <v>829</v>
      </c>
      <c s="18" t="s">
        <v>40</v>
      </c>
      <c s="24" t="s">
        <v>830</v>
      </c>
      <c s="25" t="s">
        <v>122</v>
      </c>
      <c s="26">
        <v>0.138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51">
      <c r="A49" s="28" t="s">
        <v>43</v>
      </c>
      <c r="E49" s="29" t="s">
        <v>911</v>
      </c>
    </row>
    <row r="50" spans="1:5" ht="12.75">
      <c r="A50" s="30" t="s">
        <v>45</v>
      </c>
      <c r="E50" s="31" t="s">
        <v>832</v>
      </c>
    </row>
    <row r="51" spans="1:5" ht="204">
      <c r="A51" t="s">
        <v>47</v>
      </c>
      <c r="E51" s="29" t="s">
        <v>833</v>
      </c>
    </row>
    <row r="52" spans="1:16" ht="12.75">
      <c r="A52" s="18" t="s">
        <v>38</v>
      </c>
      <c s="23" t="s">
        <v>15</v>
      </c>
      <c s="23" t="s">
        <v>834</v>
      </c>
      <c s="18" t="s">
        <v>40</v>
      </c>
      <c s="24" t="s">
        <v>835</v>
      </c>
      <c s="25" t="s">
        <v>122</v>
      </c>
      <c s="26">
        <v>0.413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51">
      <c r="A53" s="28" t="s">
        <v>43</v>
      </c>
      <c r="E53" s="29" t="s">
        <v>912</v>
      </c>
    </row>
    <row r="54" spans="1:5" ht="12.75">
      <c r="A54" s="30" t="s">
        <v>45</v>
      </c>
      <c r="E54" s="31" t="s">
        <v>837</v>
      </c>
    </row>
    <row r="55" spans="1:5" ht="204">
      <c r="A55" t="s">
        <v>47</v>
      </c>
      <c r="E55" s="29" t="s">
        <v>838</v>
      </c>
    </row>
    <row r="56" spans="1:18" ht="12.75" customHeight="1">
      <c r="A56" s="5" t="s">
        <v>36</v>
      </c>
      <c s="5"/>
      <c s="35" t="s">
        <v>81</v>
      </c>
      <c s="5"/>
      <c s="21" t="s">
        <v>839</v>
      </c>
      <c s="5"/>
      <c s="5"/>
      <c s="5"/>
      <c s="36">
        <f>0+Q56</f>
      </c>
      <c r="O56">
        <f>0+R56</f>
      </c>
      <c r="Q56">
        <f>0+I57+I61+I65</f>
      </c>
      <c>
        <f>0+O57+O61+O65</f>
      </c>
    </row>
    <row r="57" spans="1:16" ht="12.75">
      <c r="A57" s="18" t="s">
        <v>38</v>
      </c>
      <c s="23" t="s">
        <v>23</v>
      </c>
      <c s="23" t="s">
        <v>840</v>
      </c>
      <c s="18" t="s">
        <v>40</v>
      </c>
      <c s="24" t="s">
        <v>841</v>
      </c>
      <c s="25" t="s">
        <v>261</v>
      </c>
      <c s="26">
        <v>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38.25">
      <c r="A58" s="28" t="s">
        <v>43</v>
      </c>
      <c r="E58" s="29" t="s">
        <v>913</v>
      </c>
    </row>
    <row r="59" spans="1:5" ht="12.75">
      <c r="A59" s="30" t="s">
        <v>45</v>
      </c>
      <c r="E59" s="31" t="s">
        <v>403</v>
      </c>
    </row>
    <row r="60" spans="1:5" ht="140.25">
      <c r="A60" t="s">
        <v>47</v>
      </c>
      <c r="E60" s="29" t="s">
        <v>843</v>
      </c>
    </row>
    <row r="61" spans="1:16" ht="12.75">
      <c r="A61" s="18" t="s">
        <v>38</v>
      </c>
      <c s="23" t="s">
        <v>17</v>
      </c>
      <c s="23" t="s">
        <v>914</v>
      </c>
      <c s="18" t="s">
        <v>65</v>
      </c>
      <c s="24" t="s">
        <v>915</v>
      </c>
      <c s="25" t="s">
        <v>261</v>
      </c>
      <c s="26">
        <v>8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38.25">
      <c r="A62" s="28" t="s">
        <v>43</v>
      </c>
      <c r="E62" s="29" t="s">
        <v>916</v>
      </c>
    </row>
    <row r="63" spans="1:5" ht="12.75">
      <c r="A63" s="30" t="s">
        <v>45</v>
      </c>
      <c r="E63" s="31" t="s">
        <v>403</v>
      </c>
    </row>
    <row r="64" spans="1:5" ht="12.75">
      <c r="A64" t="s">
        <v>47</v>
      </c>
      <c r="E64" s="29" t="s">
        <v>40</v>
      </c>
    </row>
    <row r="65" spans="1:16" ht="12.75">
      <c r="A65" s="18" t="s">
        <v>38</v>
      </c>
      <c s="23" t="s">
        <v>15</v>
      </c>
      <c s="23" t="s">
        <v>917</v>
      </c>
      <c s="18" t="s">
        <v>65</v>
      </c>
      <c s="24" t="s">
        <v>918</v>
      </c>
      <c s="25" t="s">
        <v>116</v>
      </c>
      <c s="26">
        <v>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38.25">
      <c r="A66" s="28" t="s">
        <v>43</v>
      </c>
      <c r="E66" s="29" t="s">
        <v>919</v>
      </c>
    </row>
    <row r="67" spans="1:5" ht="12.75">
      <c r="A67" s="30" t="s">
        <v>45</v>
      </c>
      <c r="E67" s="31" t="s">
        <v>345</v>
      </c>
    </row>
    <row r="68" spans="1:5" ht="12.75">
      <c r="A68" t="s">
        <v>47</v>
      </c>
      <c r="E68" s="29" t="s">
        <v>40</v>
      </c>
    </row>
    <row r="69" spans="1:18" ht="12.75" customHeight="1">
      <c r="A69" s="5" t="s">
        <v>36</v>
      </c>
      <c s="5"/>
      <c s="35" t="s">
        <v>85</v>
      </c>
      <c s="5"/>
      <c s="21" t="s">
        <v>264</v>
      </c>
      <c s="5"/>
      <c s="5"/>
      <c s="5"/>
      <c s="36">
        <f>0+Q69</f>
      </c>
      <c r="O69">
        <f>0+R69</f>
      </c>
      <c r="Q69">
        <f>0+I70+I74</f>
      </c>
      <c>
        <f>0+O70+O74</f>
      </c>
    </row>
    <row r="70" spans="1:16" ht="12.75">
      <c r="A70" s="18" t="s">
        <v>38</v>
      </c>
      <c s="23" t="s">
        <v>23</v>
      </c>
      <c s="23" t="s">
        <v>849</v>
      </c>
      <c s="18" t="s">
        <v>40</v>
      </c>
      <c s="24" t="s">
        <v>920</v>
      </c>
      <c s="25" t="s">
        <v>261</v>
      </c>
      <c s="26">
        <v>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38.25">
      <c r="A71" s="28" t="s">
        <v>43</v>
      </c>
      <c r="E71" s="29" t="s">
        <v>921</v>
      </c>
    </row>
    <row r="72" spans="1:5" ht="12.75">
      <c r="A72" s="30" t="s">
        <v>45</v>
      </c>
      <c r="E72" s="31" t="s">
        <v>403</v>
      </c>
    </row>
    <row r="73" spans="1:5" ht="242.25">
      <c r="A73" t="s">
        <v>47</v>
      </c>
      <c r="E73" s="29" t="s">
        <v>922</v>
      </c>
    </row>
    <row r="74" spans="1:16" ht="12.75">
      <c r="A74" s="18" t="s">
        <v>38</v>
      </c>
      <c s="23" t="s">
        <v>17</v>
      </c>
      <c s="23" t="s">
        <v>852</v>
      </c>
      <c s="18" t="s">
        <v>40</v>
      </c>
      <c s="24" t="s">
        <v>853</v>
      </c>
      <c s="25" t="s">
        <v>261</v>
      </c>
      <c s="26">
        <v>8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38.25">
      <c r="A75" s="28" t="s">
        <v>43</v>
      </c>
      <c r="E75" s="29" t="s">
        <v>923</v>
      </c>
    </row>
    <row r="76" spans="1:5" ht="12.75">
      <c r="A76" s="30" t="s">
        <v>45</v>
      </c>
      <c r="E76" s="31" t="s">
        <v>403</v>
      </c>
    </row>
    <row r="77" spans="1:5" ht="242.25">
      <c r="A77" t="s">
        <v>47</v>
      </c>
      <c r="E77" s="29" t="s">
        <v>855</v>
      </c>
    </row>
    <row r="78" spans="1:18" ht="12.75" customHeight="1">
      <c r="A78" s="5" t="s">
        <v>36</v>
      </c>
      <c s="5"/>
      <c s="35" t="s">
        <v>33</v>
      </c>
      <c s="5"/>
      <c s="21" t="s">
        <v>281</v>
      </c>
      <c s="5"/>
      <c s="5"/>
      <c s="5"/>
      <c s="36">
        <f>0+Q78</f>
      </c>
      <c r="O78">
        <f>0+R78</f>
      </c>
      <c r="Q78">
        <f>0+I79</f>
      </c>
      <c>
        <f>0+O79</f>
      </c>
    </row>
    <row r="79" spans="1:16" ht="12.75">
      <c r="A79" s="18" t="s">
        <v>38</v>
      </c>
      <c s="23" t="s">
        <v>23</v>
      </c>
      <c s="23" t="s">
        <v>856</v>
      </c>
      <c s="18" t="s">
        <v>40</v>
      </c>
      <c s="24" t="s">
        <v>857</v>
      </c>
      <c s="25" t="s">
        <v>261</v>
      </c>
      <c s="26">
        <v>11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43</v>
      </c>
      <c r="E80" s="29" t="s">
        <v>40</v>
      </c>
    </row>
    <row r="81" spans="1:5" ht="12.75">
      <c r="A81" s="30" t="s">
        <v>45</v>
      </c>
      <c r="E81" s="31" t="s">
        <v>858</v>
      </c>
    </row>
    <row r="82" spans="1:5" ht="25.5">
      <c r="A82" t="s">
        <v>47</v>
      </c>
      <c r="E82" s="29" t="s">
        <v>304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63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63</v>
      </c>
      <c s="5"/>
      <c s="14" t="s">
        <v>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15</v>
      </c>
      <c s="11" t="s">
        <v>16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21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38</v>
      </c>
      <c s="23" t="s">
        <v>23</v>
      </c>
      <c s="23" t="s">
        <v>64</v>
      </c>
      <c s="18" t="s">
        <v>65</v>
      </c>
      <c s="24" t="s">
        <v>66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67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40</v>
      </c>
    </row>
    <row r="14" spans="1:16" ht="12.75">
      <c r="A14" s="18" t="s">
        <v>38</v>
      </c>
      <c s="23" t="s">
        <v>17</v>
      </c>
      <c s="23" t="s">
        <v>68</v>
      </c>
      <c s="18" t="s">
        <v>65</v>
      </c>
      <c s="24" t="s">
        <v>69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70</v>
      </c>
    </row>
    <row r="16" spans="1:5" ht="12.75">
      <c r="A16" s="30" t="s">
        <v>45</v>
      </c>
      <c r="E16" s="31" t="s">
        <v>46</v>
      </c>
    </row>
    <row r="17" spans="1:5" ht="12.75">
      <c r="A17" t="s">
        <v>47</v>
      </c>
      <c r="E17" s="29" t="s">
        <v>40</v>
      </c>
    </row>
    <row r="18" spans="1:16" ht="12.75">
      <c r="A18" s="18" t="s">
        <v>38</v>
      </c>
      <c s="23" t="s">
        <v>15</v>
      </c>
      <c s="23" t="s">
        <v>71</v>
      </c>
      <c s="18" t="s">
        <v>65</v>
      </c>
      <c s="24" t="s">
        <v>72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73</v>
      </c>
    </row>
    <row r="20" spans="1:5" ht="12.75">
      <c r="A20" s="30" t="s">
        <v>45</v>
      </c>
      <c r="E20" s="31" t="s">
        <v>46</v>
      </c>
    </row>
    <row r="21" spans="1:5" ht="12.75">
      <c r="A21" t="s">
        <v>47</v>
      </c>
      <c r="E21" s="29" t="s">
        <v>40</v>
      </c>
    </row>
    <row r="22" spans="1:16" ht="12.75">
      <c r="A22" s="18" t="s">
        <v>38</v>
      </c>
      <c s="23" t="s">
        <v>16</v>
      </c>
      <c s="23" t="s">
        <v>74</v>
      </c>
      <c s="18" t="s">
        <v>65</v>
      </c>
      <c s="24" t="s">
        <v>75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43</v>
      </c>
      <c r="E23" s="29" t="s">
        <v>76</v>
      </c>
    </row>
    <row r="24" spans="1:5" ht="12.75">
      <c r="A24" s="30" t="s">
        <v>45</v>
      </c>
      <c r="E24" s="31" t="s">
        <v>46</v>
      </c>
    </row>
    <row r="25" spans="1:5" ht="12.75">
      <c r="A25" t="s">
        <v>47</v>
      </c>
      <c r="E25" s="29" t="s">
        <v>40</v>
      </c>
    </row>
    <row r="26" spans="1:16" ht="25.5">
      <c r="A26" s="18" t="s">
        <v>38</v>
      </c>
      <c s="23" t="s">
        <v>28</v>
      </c>
      <c s="23" t="s">
        <v>77</v>
      </c>
      <c s="18" t="s">
        <v>65</v>
      </c>
      <c s="24" t="s">
        <v>78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70</v>
      </c>
    </row>
    <row r="28" spans="1:5" ht="12.75">
      <c r="A28" s="30" t="s">
        <v>45</v>
      </c>
      <c r="E28" s="31" t="s">
        <v>46</v>
      </c>
    </row>
    <row r="29" spans="1:5" ht="12.75">
      <c r="A29" t="s">
        <v>47</v>
      </c>
      <c r="E29" s="29" t="s">
        <v>40</v>
      </c>
    </row>
    <row r="30" spans="1:16" ht="12.75">
      <c r="A30" s="18" t="s">
        <v>38</v>
      </c>
      <c s="23" t="s">
        <v>30</v>
      </c>
      <c s="23" t="s">
        <v>79</v>
      </c>
      <c s="18" t="s">
        <v>65</v>
      </c>
      <c s="24" t="s">
        <v>80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43</v>
      </c>
      <c r="E31" s="29" t="s">
        <v>76</v>
      </c>
    </row>
    <row r="32" spans="1:5" ht="12.75">
      <c r="A32" s="30" t="s">
        <v>45</v>
      </c>
      <c r="E32" s="31" t="s">
        <v>46</v>
      </c>
    </row>
    <row r="33" spans="1:5" ht="12.75">
      <c r="A33" t="s">
        <v>47</v>
      </c>
      <c r="E33" s="29" t="s">
        <v>40</v>
      </c>
    </row>
    <row r="34" spans="1:16" ht="12.75">
      <c r="A34" s="18" t="s">
        <v>38</v>
      </c>
      <c s="23" t="s">
        <v>81</v>
      </c>
      <c s="23" t="s">
        <v>82</v>
      </c>
      <c s="18" t="s">
        <v>65</v>
      </c>
      <c s="24" t="s">
        <v>83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43</v>
      </c>
      <c r="E35" s="29" t="s">
        <v>84</v>
      </c>
    </row>
    <row r="36" spans="1:5" ht="12.75">
      <c r="A36" s="30" t="s">
        <v>45</v>
      </c>
      <c r="E36" s="31" t="s">
        <v>46</v>
      </c>
    </row>
    <row r="37" spans="1:5" ht="12.75">
      <c r="A37" t="s">
        <v>47</v>
      </c>
      <c r="E37" s="29" t="s">
        <v>40</v>
      </c>
    </row>
    <row r="38" spans="1:16" ht="12.75">
      <c r="A38" s="18" t="s">
        <v>38</v>
      </c>
      <c s="23" t="s">
        <v>85</v>
      </c>
      <c s="23" t="s">
        <v>86</v>
      </c>
      <c s="18" t="s">
        <v>65</v>
      </c>
      <c s="24" t="s">
        <v>87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43</v>
      </c>
      <c r="E39" s="29" t="s">
        <v>70</v>
      </c>
    </row>
    <row r="40" spans="1:5" ht="12.75">
      <c r="A40" s="30" t="s">
        <v>45</v>
      </c>
      <c r="E40" s="31" t="s">
        <v>46</v>
      </c>
    </row>
    <row r="41" spans="1:5" ht="12.75">
      <c r="A41" t="s">
        <v>47</v>
      </c>
      <c r="E41" s="29" t="s">
        <v>40</v>
      </c>
    </row>
    <row r="42" spans="1:16" ht="12.75">
      <c r="A42" s="18" t="s">
        <v>38</v>
      </c>
      <c s="23" t="s">
        <v>33</v>
      </c>
      <c s="23" t="s">
        <v>88</v>
      </c>
      <c s="18" t="s">
        <v>65</v>
      </c>
      <c s="24" t="s">
        <v>89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43</v>
      </c>
      <c r="E43" s="29" t="s">
        <v>90</v>
      </c>
    </row>
    <row r="44" spans="1:5" ht="12.75">
      <c r="A44" s="30" t="s">
        <v>45</v>
      </c>
      <c r="E44" s="31" t="s">
        <v>46</v>
      </c>
    </row>
    <row r="45" spans="1:5" ht="12.75">
      <c r="A45" t="s">
        <v>47</v>
      </c>
      <c r="E45" s="29" t="s">
        <v>40</v>
      </c>
    </row>
    <row r="46" spans="1:16" ht="12.75">
      <c r="A46" s="18" t="s">
        <v>38</v>
      </c>
      <c s="23" t="s">
        <v>35</v>
      </c>
      <c s="23" t="s">
        <v>91</v>
      </c>
      <c s="18" t="s">
        <v>65</v>
      </c>
      <c s="24" t="s">
        <v>92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43</v>
      </c>
      <c r="E47" s="29" t="s">
        <v>93</v>
      </c>
    </row>
    <row r="48" spans="1:5" ht="12.75">
      <c r="A48" s="30" t="s">
        <v>45</v>
      </c>
      <c r="E48" s="31" t="s">
        <v>46</v>
      </c>
    </row>
    <row r="49" spans="1:5" ht="12.75">
      <c r="A49" t="s">
        <v>47</v>
      </c>
      <c r="E49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0+O8+O13+O86+O91+O96+O105+O142+O155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94</v>
      </c>
      <c s="32">
        <f>0+I8+I13+I86+I91+I96+I105+I142+I155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94</v>
      </c>
      <c s="5"/>
      <c s="14" t="s">
        <v>95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15</v>
      </c>
      <c s="11" t="s">
        <v>16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23</v>
      </c>
      <c s="23" t="s">
        <v>96</v>
      </c>
      <c s="18" t="s">
        <v>40</v>
      </c>
      <c s="24" t="s">
        <v>97</v>
      </c>
      <c s="25" t="s">
        <v>98</v>
      </c>
      <c s="26">
        <v>913.44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43</v>
      </c>
      <c r="E10" s="29" t="s">
        <v>99</v>
      </c>
    </row>
    <row r="11" spans="1:5" ht="204">
      <c r="A11" s="30" t="s">
        <v>45</v>
      </c>
      <c r="E11" s="31" t="s">
        <v>100</v>
      </c>
    </row>
    <row r="12" spans="1:5" ht="25.5">
      <c r="A12" t="s">
        <v>47</v>
      </c>
      <c r="E12" s="29" t="s">
        <v>101</v>
      </c>
    </row>
    <row r="13" spans="1:18" ht="12.75" customHeight="1">
      <c r="A13" s="5" t="s">
        <v>36</v>
      </c>
      <c s="5"/>
      <c s="35" t="s">
        <v>23</v>
      </c>
      <c s="5"/>
      <c s="21" t="s">
        <v>102</v>
      </c>
      <c s="5"/>
      <c s="5"/>
      <c s="5"/>
      <c s="36">
        <f>0+Q13</f>
      </c>
      <c r="O13">
        <f>0+R13</f>
      </c>
      <c r="Q13">
        <f>0+I14+I18+I22+I26+I30+I34+I38+I42+I46+I50+I54+I58+I62+I66+I70+I74+I78+I82</f>
      </c>
      <c>
        <f>0+O14+O18+O22+O26+O30+O34+O38+O42+O46+O50+O54+O58+O62+O66+O70+O74+O78+O82</f>
      </c>
    </row>
    <row r="14" spans="1:16" ht="12.75">
      <c r="A14" s="18" t="s">
        <v>38</v>
      </c>
      <c s="23" t="s">
        <v>23</v>
      </c>
      <c s="23" t="s">
        <v>103</v>
      </c>
      <c s="18" t="s">
        <v>40</v>
      </c>
      <c s="24" t="s">
        <v>104</v>
      </c>
      <c s="25" t="s">
        <v>105</v>
      </c>
      <c s="26">
        <v>50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43</v>
      </c>
      <c r="E15" s="29" t="s">
        <v>106</v>
      </c>
    </row>
    <row r="16" spans="1:5" ht="12.75">
      <c r="A16" s="30" t="s">
        <v>45</v>
      </c>
      <c r="E16" s="31" t="s">
        <v>107</v>
      </c>
    </row>
    <row r="17" spans="1:5" ht="38.25">
      <c r="A17" t="s">
        <v>47</v>
      </c>
      <c r="E17" s="29" t="s">
        <v>108</v>
      </c>
    </row>
    <row r="18" spans="1:16" ht="12.75">
      <c r="A18" s="18" t="s">
        <v>38</v>
      </c>
      <c s="23" t="s">
        <v>17</v>
      </c>
      <c s="23" t="s">
        <v>109</v>
      </c>
      <c s="18" t="s">
        <v>40</v>
      </c>
      <c s="24" t="s">
        <v>110</v>
      </c>
      <c s="25" t="s">
        <v>105</v>
      </c>
      <c s="26">
        <v>800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43</v>
      </c>
      <c r="E19" s="29" t="s">
        <v>111</v>
      </c>
    </row>
    <row r="20" spans="1:5" ht="12.75">
      <c r="A20" s="30" t="s">
        <v>45</v>
      </c>
      <c r="E20" s="31" t="s">
        <v>112</v>
      </c>
    </row>
    <row r="21" spans="1:5" ht="12.75">
      <c r="A21" t="s">
        <v>47</v>
      </c>
      <c r="E21" s="29" t="s">
        <v>113</v>
      </c>
    </row>
    <row r="22" spans="1:16" ht="12.75">
      <c r="A22" s="18" t="s">
        <v>38</v>
      </c>
      <c s="23" t="s">
        <v>15</v>
      </c>
      <c s="23" t="s">
        <v>114</v>
      </c>
      <c s="18" t="s">
        <v>40</v>
      </c>
      <c s="24" t="s">
        <v>115</v>
      </c>
      <c s="25" t="s">
        <v>116</v>
      </c>
      <c s="26">
        <v>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43</v>
      </c>
      <c r="E23" s="29" t="s">
        <v>117</v>
      </c>
    </row>
    <row r="24" spans="1:5" ht="12.75">
      <c r="A24" s="30" t="s">
        <v>45</v>
      </c>
      <c r="E24" s="31" t="s">
        <v>118</v>
      </c>
    </row>
    <row r="25" spans="1:5" ht="165.75">
      <c r="A25" t="s">
        <v>47</v>
      </c>
      <c r="E25" s="29" t="s">
        <v>119</v>
      </c>
    </row>
    <row r="26" spans="1:16" ht="12.75">
      <c r="A26" s="18" t="s">
        <v>38</v>
      </c>
      <c s="23" t="s">
        <v>16</v>
      </c>
      <c s="23" t="s">
        <v>120</v>
      </c>
      <c s="18" t="s">
        <v>40</v>
      </c>
      <c s="24" t="s">
        <v>121</v>
      </c>
      <c s="25" t="s">
        <v>122</v>
      </c>
      <c s="26">
        <v>5.5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63.75">
      <c r="A27" s="28" t="s">
        <v>43</v>
      </c>
      <c r="E27" s="29" t="s">
        <v>123</v>
      </c>
    </row>
    <row r="28" spans="1:5" ht="12.75">
      <c r="A28" s="30" t="s">
        <v>45</v>
      </c>
      <c r="E28" s="31" t="s">
        <v>124</v>
      </c>
    </row>
    <row r="29" spans="1:5" ht="25.5">
      <c r="A29" t="s">
        <v>47</v>
      </c>
      <c r="E29" s="29" t="s">
        <v>125</v>
      </c>
    </row>
    <row r="30" spans="1:16" ht="12.75">
      <c r="A30" s="18" t="s">
        <v>38</v>
      </c>
      <c s="23" t="s">
        <v>28</v>
      </c>
      <c s="23" t="s">
        <v>126</v>
      </c>
      <c s="18" t="s">
        <v>40</v>
      </c>
      <c s="24" t="s">
        <v>127</v>
      </c>
      <c s="25" t="s">
        <v>122</v>
      </c>
      <c s="26">
        <v>396.9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43</v>
      </c>
      <c r="E31" s="29" t="s">
        <v>128</v>
      </c>
    </row>
    <row r="32" spans="1:5" ht="12.75">
      <c r="A32" s="30" t="s">
        <v>45</v>
      </c>
      <c r="E32" s="31" t="s">
        <v>129</v>
      </c>
    </row>
    <row r="33" spans="1:5" ht="25.5">
      <c r="A33" t="s">
        <v>47</v>
      </c>
      <c r="E33" s="29" t="s">
        <v>130</v>
      </c>
    </row>
    <row r="34" spans="1:16" ht="12.75">
      <c r="A34" s="18" t="s">
        <v>38</v>
      </c>
      <c s="23" t="s">
        <v>30</v>
      </c>
      <c s="23" t="s">
        <v>131</v>
      </c>
      <c s="18" t="s">
        <v>40</v>
      </c>
      <c s="24" t="s">
        <v>132</v>
      </c>
      <c s="25" t="s">
        <v>122</v>
      </c>
      <c s="26">
        <v>99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43</v>
      </c>
      <c r="E35" s="29" t="s">
        <v>133</v>
      </c>
    </row>
    <row r="36" spans="1:5" ht="12.75">
      <c r="A36" s="30" t="s">
        <v>45</v>
      </c>
      <c r="E36" s="31" t="s">
        <v>134</v>
      </c>
    </row>
    <row r="37" spans="1:5" ht="369.75">
      <c r="A37" t="s">
        <v>47</v>
      </c>
      <c r="E37" s="29" t="s">
        <v>135</v>
      </c>
    </row>
    <row r="38" spans="1:16" ht="12.75">
      <c r="A38" s="18" t="s">
        <v>38</v>
      </c>
      <c s="23" t="s">
        <v>81</v>
      </c>
      <c s="23" t="s">
        <v>136</v>
      </c>
      <c s="18" t="s">
        <v>40</v>
      </c>
      <c s="24" t="s">
        <v>137</v>
      </c>
      <c s="25" t="s">
        <v>122</v>
      </c>
      <c s="26">
        <v>217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43</v>
      </c>
      <c r="E39" s="29" t="s">
        <v>133</v>
      </c>
    </row>
    <row r="40" spans="1:5" ht="12.75">
      <c r="A40" s="30" t="s">
        <v>45</v>
      </c>
      <c r="E40" s="31" t="s">
        <v>138</v>
      </c>
    </row>
    <row r="41" spans="1:5" ht="369.75">
      <c r="A41" t="s">
        <v>47</v>
      </c>
      <c r="E41" s="29" t="s">
        <v>139</v>
      </c>
    </row>
    <row r="42" spans="1:16" ht="12.75">
      <c r="A42" s="18" t="s">
        <v>38</v>
      </c>
      <c s="23" t="s">
        <v>85</v>
      </c>
      <c s="23" t="s">
        <v>140</v>
      </c>
      <c s="18" t="s">
        <v>40</v>
      </c>
      <c s="24" t="s">
        <v>141</v>
      </c>
      <c s="25" t="s">
        <v>122</v>
      </c>
      <c s="26">
        <v>84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43</v>
      </c>
      <c r="E43" s="29" t="s">
        <v>142</v>
      </c>
    </row>
    <row r="44" spans="1:5" ht="12.75">
      <c r="A44" s="30" t="s">
        <v>45</v>
      </c>
      <c r="E44" s="31" t="s">
        <v>143</v>
      </c>
    </row>
    <row r="45" spans="1:5" ht="306">
      <c r="A45" t="s">
        <v>47</v>
      </c>
      <c r="E45" s="29" t="s">
        <v>144</v>
      </c>
    </row>
    <row r="46" spans="1:16" ht="12.75">
      <c r="A46" s="18" t="s">
        <v>38</v>
      </c>
      <c s="23" t="s">
        <v>33</v>
      </c>
      <c s="23" t="s">
        <v>145</v>
      </c>
      <c s="18" t="s">
        <v>40</v>
      </c>
      <c s="24" t="s">
        <v>146</v>
      </c>
      <c s="25" t="s">
        <v>122</v>
      </c>
      <c s="26">
        <v>30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38.25">
      <c r="A47" s="28" t="s">
        <v>43</v>
      </c>
      <c r="E47" s="29" t="s">
        <v>147</v>
      </c>
    </row>
    <row r="48" spans="1:5" ht="12.75">
      <c r="A48" s="30" t="s">
        <v>45</v>
      </c>
      <c r="E48" s="31" t="s">
        <v>148</v>
      </c>
    </row>
    <row r="49" spans="1:5" ht="318.75">
      <c r="A49" t="s">
        <v>47</v>
      </c>
      <c r="E49" s="29" t="s">
        <v>149</v>
      </c>
    </row>
    <row r="50" spans="1:16" ht="12.75">
      <c r="A50" s="18" t="s">
        <v>38</v>
      </c>
      <c s="23" t="s">
        <v>35</v>
      </c>
      <c s="23" t="s">
        <v>150</v>
      </c>
      <c s="18" t="s">
        <v>40</v>
      </c>
      <c s="24" t="s">
        <v>151</v>
      </c>
      <c s="25" t="s">
        <v>122</v>
      </c>
      <c s="26">
        <v>30.72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38.25">
      <c r="A51" s="28" t="s">
        <v>43</v>
      </c>
      <c r="E51" s="29" t="s">
        <v>152</v>
      </c>
    </row>
    <row r="52" spans="1:5" ht="12.75">
      <c r="A52" s="30" t="s">
        <v>45</v>
      </c>
      <c r="E52" s="31" t="s">
        <v>153</v>
      </c>
    </row>
    <row r="53" spans="1:5" ht="318.75">
      <c r="A53" t="s">
        <v>47</v>
      </c>
      <c r="E53" s="29" t="s">
        <v>149</v>
      </c>
    </row>
    <row r="54" spans="1:16" ht="12.75">
      <c r="A54" s="18" t="s">
        <v>38</v>
      </c>
      <c s="23" t="s">
        <v>154</v>
      </c>
      <c s="23" t="s">
        <v>155</v>
      </c>
      <c s="18" t="s">
        <v>40</v>
      </c>
      <c s="24" t="s">
        <v>156</v>
      </c>
      <c s="25" t="s">
        <v>122</v>
      </c>
      <c s="26">
        <v>376.72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43</v>
      </c>
      <c r="E55" s="29" t="s">
        <v>157</v>
      </c>
    </row>
    <row r="56" spans="1:5" ht="165.75">
      <c r="A56" s="30" t="s">
        <v>45</v>
      </c>
      <c r="E56" s="31" t="s">
        <v>158</v>
      </c>
    </row>
    <row r="57" spans="1:5" ht="191.25">
      <c r="A57" t="s">
        <v>47</v>
      </c>
      <c r="E57" s="29" t="s">
        <v>159</v>
      </c>
    </row>
    <row r="58" spans="1:16" ht="12.75">
      <c r="A58" s="18" t="s">
        <v>38</v>
      </c>
      <c s="23" t="s">
        <v>160</v>
      </c>
      <c s="23" t="s">
        <v>161</v>
      </c>
      <c s="18" t="s">
        <v>40</v>
      </c>
      <c s="24" t="s">
        <v>162</v>
      </c>
      <c s="25" t="s">
        <v>122</v>
      </c>
      <c s="26">
        <v>84.72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38.25">
      <c r="A59" s="28" t="s">
        <v>43</v>
      </c>
      <c r="E59" s="29" t="s">
        <v>163</v>
      </c>
    </row>
    <row r="60" spans="1:5" ht="12.75">
      <c r="A60" s="30" t="s">
        <v>45</v>
      </c>
      <c r="E60" s="31" t="s">
        <v>164</v>
      </c>
    </row>
    <row r="61" spans="1:5" ht="229.5">
      <c r="A61" t="s">
        <v>47</v>
      </c>
      <c r="E61" s="29" t="s">
        <v>165</v>
      </c>
    </row>
    <row r="62" spans="1:16" ht="12.75">
      <c r="A62" s="18" t="s">
        <v>38</v>
      </c>
      <c s="23" t="s">
        <v>166</v>
      </c>
      <c s="23" t="s">
        <v>167</v>
      </c>
      <c s="18" t="s">
        <v>40</v>
      </c>
      <c s="24" t="s">
        <v>168</v>
      </c>
      <c s="25" t="s">
        <v>122</v>
      </c>
      <c s="26">
        <v>12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38.25">
      <c r="A63" s="28" t="s">
        <v>43</v>
      </c>
      <c r="E63" s="29" t="s">
        <v>169</v>
      </c>
    </row>
    <row r="64" spans="1:5" ht="12.75">
      <c r="A64" s="30" t="s">
        <v>45</v>
      </c>
      <c r="E64" s="31" t="s">
        <v>170</v>
      </c>
    </row>
    <row r="65" spans="1:5" ht="293.25">
      <c r="A65" t="s">
        <v>47</v>
      </c>
      <c r="E65" s="29" t="s">
        <v>171</v>
      </c>
    </row>
    <row r="66" spans="1:16" ht="12.75">
      <c r="A66" s="18" t="s">
        <v>38</v>
      </c>
      <c s="23" t="s">
        <v>172</v>
      </c>
      <c s="23" t="s">
        <v>173</v>
      </c>
      <c s="18" t="s">
        <v>40</v>
      </c>
      <c s="24" t="s">
        <v>174</v>
      </c>
      <c s="25" t="s">
        <v>105</v>
      </c>
      <c s="26">
        <v>67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38.25">
      <c r="A67" s="28" t="s">
        <v>43</v>
      </c>
      <c r="E67" s="29" t="s">
        <v>175</v>
      </c>
    </row>
    <row r="68" spans="1:5" ht="12.75">
      <c r="A68" s="30" t="s">
        <v>45</v>
      </c>
      <c r="E68" s="31" t="s">
        <v>176</v>
      </c>
    </row>
    <row r="69" spans="1:5" ht="25.5">
      <c r="A69" t="s">
        <v>47</v>
      </c>
      <c r="E69" s="29" t="s">
        <v>177</v>
      </c>
    </row>
    <row r="70" spans="1:16" ht="12.75">
      <c r="A70" s="18" t="s">
        <v>38</v>
      </c>
      <c s="23" t="s">
        <v>178</v>
      </c>
      <c s="23" t="s">
        <v>179</v>
      </c>
      <c s="18" t="s">
        <v>40</v>
      </c>
      <c s="24" t="s">
        <v>180</v>
      </c>
      <c s="25" t="s">
        <v>105</v>
      </c>
      <c s="26">
        <v>560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43</v>
      </c>
      <c r="E71" s="29" t="s">
        <v>133</v>
      </c>
    </row>
    <row r="72" spans="1:5" ht="12.75">
      <c r="A72" s="30" t="s">
        <v>45</v>
      </c>
      <c r="E72" s="31" t="s">
        <v>181</v>
      </c>
    </row>
    <row r="73" spans="1:5" ht="12.75">
      <c r="A73" t="s">
        <v>47</v>
      </c>
      <c r="E73" s="29" t="s">
        <v>182</v>
      </c>
    </row>
    <row r="74" spans="1:16" ht="12.75">
      <c r="A74" s="18" t="s">
        <v>38</v>
      </c>
      <c s="23" t="s">
        <v>183</v>
      </c>
      <c s="23" t="s">
        <v>184</v>
      </c>
      <c s="18" t="s">
        <v>40</v>
      </c>
      <c s="24" t="s">
        <v>185</v>
      </c>
      <c s="25" t="s">
        <v>105</v>
      </c>
      <c s="26">
        <v>560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38.25">
      <c r="A75" s="28" t="s">
        <v>43</v>
      </c>
      <c r="E75" s="29" t="s">
        <v>186</v>
      </c>
    </row>
    <row r="76" spans="1:5" ht="12.75">
      <c r="A76" s="30" t="s">
        <v>45</v>
      </c>
      <c r="E76" s="31" t="s">
        <v>181</v>
      </c>
    </row>
    <row r="77" spans="1:5" ht="38.25">
      <c r="A77" t="s">
        <v>47</v>
      </c>
      <c r="E77" s="29" t="s">
        <v>187</v>
      </c>
    </row>
    <row r="78" spans="1:16" ht="12.75">
      <c r="A78" s="18" t="s">
        <v>38</v>
      </c>
      <c s="23" t="s">
        <v>188</v>
      </c>
      <c s="23" t="s">
        <v>189</v>
      </c>
      <c s="18" t="s">
        <v>40</v>
      </c>
      <c s="24" t="s">
        <v>190</v>
      </c>
      <c s="25" t="s">
        <v>105</v>
      </c>
      <c s="26">
        <v>1120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43</v>
      </c>
      <c r="E79" s="29" t="s">
        <v>191</v>
      </c>
    </row>
    <row r="80" spans="1:5" ht="12.75">
      <c r="A80" s="30" t="s">
        <v>45</v>
      </c>
      <c r="E80" s="31" t="s">
        <v>192</v>
      </c>
    </row>
    <row r="81" spans="1:5" ht="25.5">
      <c r="A81" t="s">
        <v>47</v>
      </c>
      <c r="E81" s="29" t="s">
        <v>193</v>
      </c>
    </row>
    <row r="82" spans="1:16" ht="12.75">
      <c r="A82" s="18" t="s">
        <v>38</v>
      </c>
      <c s="23" t="s">
        <v>194</v>
      </c>
      <c s="23" t="s">
        <v>195</v>
      </c>
      <c s="18" t="s">
        <v>40</v>
      </c>
      <c s="24" t="s">
        <v>196</v>
      </c>
      <c s="25" t="s">
        <v>105</v>
      </c>
      <c s="26">
        <v>560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43</v>
      </c>
      <c r="E83" s="29" t="s">
        <v>197</v>
      </c>
    </row>
    <row r="84" spans="1:5" ht="12.75">
      <c r="A84" s="30" t="s">
        <v>45</v>
      </c>
      <c r="E84" s="31" t="s">
        <v>181</v>
      </c>
    </row>
    <row r="85" spans="1:5" ht="38.25">
      <c r="A85" t="s">
        <v>47</v>
      </c>
      <c r="E85" s="29" t="s">
        <v>198</v>
      </c>
    </row>
    <row r="86" spans="1:18" ht="12.75" customHeight="1">
      <c r="A86" s="5" t="s">
        <v>36</v>
      </c>
      <c s="5"/>
      <c s="35" t="s">
        <v>17</v>
      </c>
      <c s="5"/>
      <c s="21" t="s">
        <v>199</v>
      </c>
      <c s="5"/>
      <c s="5"/>
      <c s="5"/>
      <c s="36">
        <f>0+Q86</f>
      </c>
      <c r="O86">
        <f>0+R86</f>
      </c>
      <c r="Q86">
        <f>0+I87</f>
      </c>
      <c>
        <f>0+O87</f>
      </c>
    </row>
    <row r="87" spans="1:16" ht="12.75">
      <c r="A87" s="18" t="s">
        <v>38</v>
      </c>
      <c s="23" t="s">
        <v>23</v>
      </c>
      <c s="23" t="s">
        <v>200</v>
      </c>
      <c s="18" t="s">
        <v>40</v>
      </c>
      <c s="24" t="s">
        <v>201</v>
      </c>
      <c s="25" t="s">
        <v>105</v>
      </c>
      <c s="26">
        <v>157.2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51">
      <c r="A88" s="28" t="s">
        <v>43</v>
      </c>
      <c r="E88" s="29" t="s">
        <v>202</v>
      </c>
    </row>
    <row r="89" spans="1:5" ht="12.75">
      <c r="A89" s="30" t="s">
        <v>45</v>
      </c>
      <c r="E89" s="31" t="s">
        <v>203</v>
      </c>
    </row>
    <row r="90" spans="1:5" ht="102">
      <c r="A90" t="s">
        <v>47</v>
      </c>
      <c r="E90" s="29" t="s">
        <v>204</v>
      </c>
    </row>
    <row r="91" spans="1:18" ht="12.75" customHeight="1">
      <c r="A91" s="5" t="s">
        <v>36</v>
      </c>
      <c s="5"/>
      <c s="35" t="s">
        <v>15</v>
      </c>
      <c s="5"/>
      <c s="21" t="s">
        <v>205</v>
      </c>
      <c s="5"/>
      <c s="5"/>
      <c s="5"/>
      <c s="36">
        <f>0+Q91</f>
      </c>
      <c r="O91">
        <f>0+R91</f>
      </c>
      <c r="Q91">
        <f>0+I92</f>
      </c>
      <c>
        <f>0+O92</f>
      </c>
    </row>
    <row r="92" spans="1:16" ht="25.5">
      <c r="A92" s="18" t="s">
        <v>38</v>
      </c>
      <c s="23" t="s">
        <v>23</v>
      </c>
      <c s="23" t="s">
        <v>206</v>
      </c>
      <c s="18" t="s">
        <v>40</v>
      </c>
      <c s="24" t="s">
        <v>207</v>
      </c>
      <c s="25" t="s">
        <v>122</v>
      </c>
      <c s="26">
        <v>131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76.5">
      <c r="A93" s="28" t="s">
        <v>43</v>
      </c>
      <c r="E93" s="29" t="s">
        <v>208</v>
      </c>
    </row>
    <row r="94" spans="1:5" ht="12.75">
      <c r="A94" s="30" t="s">
        <v>45</v>
      </c>
      <c r="E94" s="31" t="s">
        <v>209</v>
      </c>
    </row>
    <row r="95" spans="1:5" ht="25.5">
      <c r="A95" t="s">
        <v>47</v>
      </c>
      <c r="E95" s="29" t="s">
        <v>210</v>
      </c>
    </row>
    <row r="96" spans="1:18" ht="12.75" customHeight="1">
      <c r="A96" s="5" t="s">
        <v>36</v>
      </c>
      <c s="5"/>
      <c s="35" t="s">
        <v>16</v>
      </c>
      <c s="5"/>
      <c s="21" t="s">
        <v>211</v>
      </c>
      <c s="5"/>
      <c s="5"/>
      <c s="5"/>
      <c s="36">
        <f>0+Q96</f>
      </c>
      <c r="O96">
        <f>0+R96</f>
      </c>
      <c r="Q96">
        <f>0+I97+I101</f>
      </c>
      <c>
        <f>0+O97+O101</f>
      </c>
    </row>
    <row r="97" spans="1:16" ht="12.75">
      <c r="A97" s="18" t="s">
        <v>38</v>
      </c>
      <c s="23" t="s">
        <v>23</v>
      </c>
      <c s="23" t="s">
        <v>212</v>
      </c>
      <c s="18" t="s">
        <v>40</v>
      </c>
      <c s="24" t="s">
        <v>213</v>
      </c>
      <c s="25" t="s">
        <v>122</v>
      </c>
      <c s="26">
        <v>23.58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51">
      <c r="A98" s="28" t="s">
        <v>43</v>
      </c>
      <c r="E98" s="29" t="s">
        <v>214</v>
      </c>
    </row>
    <row r="99" spans="1:5" ht="12.75">
      <c r="A99" s="30" t="s">
        <v>45</v>
      </c>
      <c r="E99" s="31" t="s">
        <v>215</v>
      </c>
    </row>
    <row r="100" spans="1:5" ht="38.25">
      <c r="A100" t="s">
        <v>47</v>
      </c>
      <c r="E100" s="29" t="s">
        <v>216</v>
      </c>
    </row>
    <row r="101" spans="1:16" ht="12.75">
      <c r="A101" s="18" t="s">
        <v>38</v>
      </c>
      <c s="23" t="s">
        <v>17</v>
      </c>
      <c s="23" t="s">
        <v>217</v>
      </c>
      <c s="18" t="s">
        <v>40</v>
      </c>
      <c s="24" t="s">
        <v>218</v>
      </c>
      <c s="25" t="s">
        <v>122</v>
      </c>
      <c s="26">
        <v>1.92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38.25">
      <c r="A102" s="28" t="s">
        <v>43</v>
      </c>
      <c r="E102" s="29" t="s">
        <v>219</v>
      </c>
    </row>
    <row r="103" spans="1:5" ht="12.75">
      <c r="A103" s="30" t="s">
        <v>45</v>
      </c>
      <c r="E103" s="31" t="s">
        <v>220</v>
      </c>
    </row>
    <row r="104" spans="1:5" ht="38.25">
      <c r="A104" t="s">
        <v>47</v>
      </c>
      <c r="E104" s="29" t="s">
        <v>216</v>
      </c>
    </row>
    <row r="105" spans="1:18" ht="12.75" customHeight="1">
      <c r="A105" s="5" t="s">
        <v>36</v>
      </c>
      <c s="5"/>
      <c s="35" t="s">
        <v>28</v>
      </c>
      <c s="5"/>
      <c s="21" t="s">
        <v>221</v>
      </c>
      <c s="5"/>
      <c s="5"/>
      <c s="5"/>
      <c s="36">
        <f>0+Q105</f>
      </c>
      <c r="O105">
        <f>0+R105</f>
      </c>
      <c r="Q105">
        <f>0+I106+I110+I114+I118+I122+I126+I130+I134+I138</f>
      </c>
      <c>
        <f>0+O106+O110+O114+O118+O122+O126+O130+O134+O138</f>
      </c>
    </row>
    <row r="106" spans="1:16" ht="12.75">
      <c r="A106" s="18" t="s">
        <v>38</v>
      </c>
      <c s="23" t="s">
        <v>23</v>
      </c>
      <c s="23" t="s">
        <v>222</v>
      </c>
      <c s="18" t="s">
        <v>40</v>
      </c>
      <c s="24" t="s">
        <v>223</v>
      </c>
      <c s="25" t="s">
        <v>105</v>
      </c>
      <c s="26">
        <v>38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25.5">
      <c r="A107" s="28" t="s">
        <v>43</v>
      </c>
      <c r="E107" s="29" t="s">
        <v>224</v>
      </c>
    </row>
    <row r="108" spans="1:5" ht="12.75">
      <c r="A108" s="30" t="s">
        <v>45</v>
      </c>
      <c r="E108" s="31" t="s">
        <v>225</v>
      </c>
    </row>
    <row r="109" spans="1:5" ht="140.25">
      <c r="A109" t="s">
        <v>47</v>
      </c>
      <c r="E109" s="29" t="s">
        <v>226</v>
      </c>
    </row>
    <row r="110" spans="1:16" ht="12.75">
      <c r="A110" s="18" t="s">
        <v>38</v>
      </c>
      <c s="23" t="s">
        <v>17</v>
      </c>
      <c s="23" t="s">
        <v>227</v>
      </c>
      <c s="18" t="s">
        <v>40</v>
      </c>
      <c s="24" t="s">
        <v>228</v>
      </c>
      <c s="25" t="s">
        <v>105</v>
      </c>
      <c s="26">
        <v>29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38.25">
      <c r="A111" s="28" t="s">
        <v>43</v>
      </c>
      <c r="E111" s="29" t="s">
        <v>229</v>
      </c>
    </row>
    <row r="112" spans="1:5" ht="12.75">
      <c r="A112" s="30" t="s">
        <v>45</v>
      </c>
      <c r="E112" s="31" t="s">
        <v>230</v>
      </c>
    </row>
    <row r="113" spans="1:5" ht="140.25">
      <c r="A113" t="s">
        <v>47</v>
      </c>
      <c r="E113" s="29" t="s">
        <v>226</v>
      </c>
    </row>
    <row r="114" spans="1:16" ht="12.75">
      <c r="A114" s="18" t="s">
        <v>38</v>
      </c>
      <c s="23" t="s">
        <v>15</v>
      </c>
      <c s="23" t="s">
        <v>231</v>
      </c>
      <c s="18" t="s">
        <v>40</v>
      </c>
      <c s="24" t="s">
        <v>232</v>
      </c>
      <c s="25" t="s">
        <v>122</v>
      </c>
      <c s="26">
        <v>2.61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38.25">
      <c r="A115" s="28" t="s">
        <v>43</v>
      </c>
      <c r="E115" s="29" t="s">
        <v>233</v>
      </c>
    </row>
    <row r="116" spans="1:5" ht="12.75">
      <c r="A116" s="30" t="s">
        <v>45</v>
      </c>
      <c r="E116" s="31" t="s">
        <v>234</v>
      </c>
    </row>
    <row r="117" spans="1:5" ht="89.25">
      <c r="A117" t="s">
        <v>47</v>
      </c>
      <c r="E117" s="29" t="s">
        <v>235</v>
      </c>
    </row>
    <row r="118" spans="1:16" ht="12.75">
      <c r="A118" s="18" t="s">
        <v>38</v>
      </c>
      <c s="23" t="s">
        <v>16</v>
      </c>
      <c s="23" t="s">
        <v>236</v>
      </c>
      <c s="18" t="s">
        <v>40</v>
      </c>
      <c s="24" t="s">
        <v>237</v>
      </c>
      <c s="25" t="s">
        <v>105</v>
      </c>
      <c s="26">
        <v>2646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89.25">
      <c r="A119" s="28" t="s">
        <v>43</v>
      </c>
      <c r="E119" s="29" t="s">
        <v>238</v>
      </c>
    </row>
    <row r="120" spans="1:5" ht="12.75">
      <c r="A120" s="30" t="s">
        <v>45</v>
      </c>
      <c r="E120" s="31" t="s">
        <v>239</v>
      </c>
    </row>
    <row r="121" spans="1:5" ht="140.25">
      <c r="A121" t="s">
        <v>47</v>
      </c>
      <c r="E121" s="29" t="s">
        <v>240</v>
      </c>
    </row>
    <row r="122" spans="1:16" ht="12.75">
      <c r="A122" s="18" t="s">
        <v>38</v>
      </c>
      <c s="23" t="s">
        <v>28</v>
      </c>
      <c s="23" t="s">
        <v>241</v>
      </c>
      <c s="18" t="s">
        <v>40</v>
      </c>
      <c s="24" t="s">
        <v>242</v>
      </c>
      <c s="25" t="s">
        <v>105</v>
      </c>
      <c s="26">
        <v>744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38.25">
      <c r="A123" s="28" t="s">
        <v>43</v>
      </c>
      <c r="E123" s="29" t="s">
        <v>243</v>
      </c>
    </row>
    <row r="124" spans="1:5" ht="12.75">
      <c r="A124" s="30" t="s">
        <v>45</v>
      </c>
      <c r="E124" s="31" t="s">
        <v>244</v>
      </c>
    </row>
    <row r="125" spans="1:5" ht="140.25">
      <c r="A125" t="s">
        <v>47</v>
      </c>
      <c r="E125" s="29" t="s">
        <v>226</v>
      </c>
    </row>
    <row r="126" spans="1:16" ht="12.75">
      <c r="A126" s="18" t="s">
        <v>38</v>
      </c>
      <c s="23" t="s">
        <v>30</v>
      </c>
      <c s="23" t="s">
        <v>245</v>
      </c>
      <c s="18" t="s">
        <v>40</v>
      </c>
      <c s="24" t="s">
        <v>246</v>
      </c>
      <c s="25" t="s">
        <v>105</v>
      </c>
      <c s="26">
        <v>2801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51">
      <c r="A127" s="28" t="s">
        <v>43</v>
      </c>
      <c r="E127" s="29" t="s">
        <v>247</v>
      </c>
    </row>
    <row r="128" spans="1:5" ht="76.5">
      <c r="A128" s="30" t="s">
        <v>45</v>
      </c>
      <c r="E128" s="31" t="s">
        <v>248</v>
      </c>
    </row>
    <row r="129" spans="1:5" ht="140.25">
      <c r="A129" t="s">
        <v>47</v>
      </c>
      <c r="E129" s="29" t="s">
        <v>226</v>
      </c>
    </row>
    <row r="130" spans="1:16" ht="12.75">
      <c r="A130" s="18" t="s">
        <v>38</v>
      </c>
      <c s="23" t="s">
        <v>81</v>
      </c>
      <c s="23" t="s">
        <v>249</v>
      </c>
      <c s="18" t="s">
        <v>40</v>
      </c>
      <c s="24" t="s">
        <v>250</v>
      </c>
      <c s="25" t="s">
        <v>122</v>
      </c>
      <c s="26">
        <v>172.8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51">
      <c r="A131" s="28" t="s">
        <v>43</v>
      </c>
      <c r="E131" s="29" t="s">
        <v>251</v>
      </c>
    </row>
    <row r="132" spans="1:5" ht="127.5">
      <c r="A132" s="30" t="s">
        <v>45</v>
      </c>
      <c r="E132" s="31" t="s">
        <v>252</v>
      </c>
    </row>
    <row r="133" spans="1:5" ht="140.25">
      <c r="A133" t="s">
        <v>47</v>
      </c>
      <c r="E133" s="29" t="s">
        <v>253</v>
      </c>
    </row>
    <row r="134" spans="1:16" ht="12.75">
      <c r="A134" s="18" t="s">
        <v>38</v>
      </c>
      <c s="23" t="s">
        <v>85</v>
      </c>
      <c s="23" t="s">
        <v>254</v>
      </c>
      <c s="18" t="s">
        <v>40</v>
      </c>
      <c s="24" t="s">
        <v>255</v>
      </c>
      <c s="25" t="s">
        <v>105</v>
      </c>
      <c s="26">
        <v>10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51">
      <c r="A135" s="28" t="s">
        <v>43</v>
      </c>
      <c r="E135" s="29" t="s">
        <v>256</v>
      </c>
    </row>
    <row r="136" spans="1:5" ht="12.75">
      <c r="A136" s="30" t="s">
        <v>45</v>
      </c>
      <c r="E136" s="31" t="s">
        <v>257</v>
      </c>
    </row>
    <row r="137" spans="1:5" ht="178.5">
      <c r="A137" t="s">
        <v>47</v>
      </c>
      <c r="E137" s="29" t="s">
        <v>258</v>
      </c>
    </row>
    <row r="138" spans="1:16" ht="12.75">
      <c r="A138" s="18" t="s">
        <v>38</v>
      </c>
      <c s="23" t="s">
        <v>33</v>
      </c>
      <c s="23" t="s">
        <v>259</v>
      </c>
      <c s="18" t="s">
        <v>40</v>
      </c>
      <c s="24" t="s">
        <v>260</v>
      </c>
      <c s="25" t="s">
        <v>261</v>
      </c>
      <c s="26">
        <v>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38.25">
      <c r="A139" s="28" t="s">
        <v>43</v>
      </c>
      <c r="E139" s="29" t="s">
        <v>262</v>
      </c>
    </row>
    <row r="140" spans="1:5" ht="12.75">
      <c r="A140" s="30" t="s">
        <v>45</v>
      </c>
      <c r="E140" s="31" t="s">
        <v>118</v>
      </c>
    </row>
    <row r="141" spans="1:5" ht="38.25">
      <c r="A141" t="s">
        <v>47</v>
      </c>
      <c r="E141" s="29" t="s">
        <v>263</v>
      </c>
    </row>
    <row r="142" spans="1:18" ht="12.75" customHeight="1">
      <c r="A142" s="5" t="s">
        <v>36</v>
      </c>
      <c s="5"/>
      <c s="35" t="s">
        <v>85</v>
      </c>
      <c s="5"/>
      <c s="21" t="s">
        <v>264</v>
      </c>
      <c s="5"/>
      <c s="5"/>
      <c s="5"/>
      <c s="36">
        <f>0+Q142</f>
      </c>
      <c r="O142">
        <f>0+R142</f>
      </c>
      <c r="Q142">
        <f>0+I143+I147+I151</f>
      </c>
      <c>
        <f>0+O143+O147+O151</f>
      </c>
    </row>
    <row r="143" spans="1:16" ht="12.75">
      <c r="A143" s="18" t="s">
        <v>38</v>
      </c>
      <c s="23" t="s">
        <v>23</v>
      </c>
      <c s="23" t="s">
        <v>265</v>
      </c>
      <c s="18" t="s">
        <v>40</v>
      </c>
      <c s="24" t="s">
        <v>266</v>
      </c>
      <c s="25" t="s">
        <v>261</v>
      </c>
      <c s="26">
        <v>24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38.25">
      <c r="A144" s="28" t="s">
        <v>43</v>
      </c>
      <c r="E144" s="29" t="s">
        <v>267</v>
      </c>
    </row>
    <row r="145" spans="1:5" ht="12.75">
      <c r="A145" s="30" t="s">
        <v>45</v>
      </c>
      <c r="E145" s="31" t="s">
        <v>268</v>
      </c>
    </row>
    <row r="146" spans="1:5" ht="229.5">
      <c r="A146" t="s">
        <v>47</v>
      </c>
      <c r="E146" s="29" t="s">
        <v>269</v>
      </c>
    </row>
    <row r="147" spans="1:16" ht="12.75">
      <c r="A147" s="18" t="s">
        <v>38</v>
      </c>
      <c s="23" t="s">
        <v>17</v>
      </c>
      <c s="23" t="s">
        <v>270</v>
      </c>
      <c s="18" t="s">
        <v>40</v>
      </c>
      <c s="24" t="s">
        <v>271</v>
      </c>
      <c s="25" t="s">
        <v>116</v>
      </c>
      <c s="26">
        <v>3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76.5">
      <c r="A148" s="28" t="s">
        <v>43</v>
      </c>
      <c r="E148" s="29" t="s">
        <v>272</v>
      </c>
    </row>
    <row r="149" spans="1:5" ht="12.75">
      <c r="A149" s="30" t="s">
        <v>45</v>
      </c>
      <c r="E149" s="31" t="s">
        <v>273</v>
      </c>
    </row>
    <row r="150" spans="1:5" ht="76.5">
      <c r="A150" t="s">
        <v>47</v>
      </c>
      <c r="E150" s="29" t="s">
        <v>274</v>
      </c>
    </row>
    <row r="151" spans="1:16" ht="12.75">
      <c r="A151" s="18" t="s">
        <v>38</v>
      </c>
      <c s="23" t="s">
        <v>15</v>
      </c>
      <c s="23" t="s">
        <v>275</v>
      </c>
      <c s="18" t="s">
        <v>276</v>
      </c>
      <c s="24" t="s">
        <v>277</v>
      </c>
      <c s="25" t="s">
        <v>116</v>
      </c>
      <c s="26">
        <v>7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25.5">
      <c r="A152" s="28" t="s">
        <v>43</v>
      </c>
      <c r="E152" s="29" t="s">
        <v>278</v>
      </c>
    </row>
    <row r="153" spans="1:5" ht="12.75">
      <c r="A153" s="30" t="s">
        <v>45</v>
      </c>
      <c r="E153" s="31" t="s">
        <v>279</v>
      </c>
    </row>
    <row r="154" spans="1:5" ht="25.5">
      <c r="A154" t="s">
        <v>47</v>
      </c>
      <c r="E154" s="29" t="s">
        <v>280</v>
      </c>
    </row>
    <row r="155" spans="1:18" ht="12.75" customHeight="1">
      <c r="A155" s="5" t="s">
        <v>36</v>
      </c>
      <c s="5"/>
      <c s="35" t="s">
        <v>33</v>
      </c>
      <c s="5"/>
      <c s="21" t="s">
        <v>281</v>
      </c>
      <c s="5"/>
      <c s="5"/>
      <c s="5"/>
      <c s="36">
        <f>0+Q155</f>
      </c>
      <c r="O155">
        <f>0+R155</f>
      </c>
      <c r="Q155">
        <f>0+I156+I160+I164+I168+I172+I176+I180+I184+I188+I192+I196+I200</f>
      </c>
      <c>
        <f>0+O156+O160+O164+O168+O172+O176+O180+O184+O188+O192+O196+O200</f>
      </c>
    </row>
    <row r="156" spans="1:16" ht="25.5">
      <c r="A156" s="18" t="s">
        <v>38</v>
      </c>
      <c s="23" t="s">
        <v>23</v>
      </c>
      <c s="23" t="s">
        <v>282</v>
      </c>
      <c s="18" t="s">
        <v>40</v>
      </c>
      <c s="24" t="s">
        <v>283</v>
      </c>
      <c s="25" t="s">
        <v>261</v>
      </c>
      <c s="26">
        <v>180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38.25">
      <c r="A157" s="28" t="s">
        <v>43</v>
      </c>
      <c r="E157" s="29" t="s">
        <v>284</v>
      </c>
    </row>
    <row r="158" spans="1:5" ht="12.75">
      <c r="A158" s="30" t="s">
        <v>45</v>
      </c>
      <c r="E158" s="31" t="s">
        <v>285</v>
      </c>
    </row>
    <row r="159" spans="1:5" ht="242.25">
      <c r="A159" t="s">
        <v>47</v>
      </c>
      <c r="E159" s="29" t="s">
        <v>286</v>
      </c>
    </row>
    <row r="160" spans="1:16" ht="12.75">
      <c r="A160" s="18" t="s">
        <v>38</v>
      </c>
      <c s="23" t="s">
        <v>17</v>
      </c>
      <c s="23" t="s">
        <v>287</v>
      </c>
      <c s="18" t="s">
        <v>40</v>
      </c>
      <c s="24" t="s">
        <v>288</v>
      </c>
      <c s="25" t="s">
        <v>116</v>
      </c>
      <c s="26">
        <v>92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38.25">
      <c r="A161" s="28" t="s">
        <v>43</v>
      </c>
      <c r="E161" s="29" t="s">
        <v>289</v>
      </c>
    </row>
    <row r="162" spans="1:5" ht="12.75">
      <c r="A162" s="30" t="s">
        <v>45</v>
      </c>
      <c r="E162" s="31" t="s">
        <v>290</v>
      </c>
    </row>
    <row r="163" spans="1:5" ht="38.25">
      <c r="A163" t="s">
        <v>47</v>
      </c>
      <c r="E163" s="29" t="s">
        <v>291</v>
      </c>
    </row>
    <row r="164" spans="1:16" ht="12.75">
      <c r="A164" s="18" t="s">
        <v>38</v>
      </c>
      <c s="23" t="s">
        <v>15</v>
      </c>
      <c s="23" t="s">
        <v>292</v>
      </c>
      <c s="18" t="s">
        <v>40</v>
      </c>
      <c s="24" t="s">
        <v>293</v>
      </c>
      <c s="25" t="s">
        <v>261</v>
      </c>
      <c s="26">
        <v>320</v>
      </c>
      <c s="27">
        <v>0</v>
      </c>
      <c s="27">
        <f>ROUND(ROUND(H164,2)*ROUND(G164,3),2)</f>
      </c>
      <c r="O164">
        <f>(I164*21)/100</f>
      </c>
      <c t="s">
        <v>17</v>
      </c>
    </row>
    <row r="165" spans="1:5" ht="51">
      <c r="A165" s="28" t="s">
        <v>43</v>
      </c>
      <c r="E165" s="29" t="s">
        <v>294</v>
      </c>
    </row>
    <row r="166" spans="1:5" ht="12.75">
      <c r="A166" s="30" t="s">
        <v>45</v>
      </c>
      <c r="E166" s="31" t="s">
        <v>295</v>
      </c>
    </row>
    <row r="167" spans="1:5" ht="51">
      <c r="A167" t="s">
        <v>47</v>
      </c>
      <c r="E167" s="29" t="s">
        <v>296</v>
      </c>
    </row>
    <row r="168" spans="1:16" ht="12.75">
      <c r="A168" s="18" t="s">
        <v>38</v>
      </c>
      <c s="23" t="s">
        <v>16</v>
      </c>
      <c s="23" t="s">
        <v>297</v>
      </c>
      <c s="18" t="s">
        <v>40</v>
      </c>
      <c s="24" t="s">
        <v>298</v>
      </c>
      <c s="25" t="s">
        <v>261</v>
      </c>
      <c s="26">
        <v>320</v>
      </c>
      <c s="27">
        <v>0</v>
      </c>
      <c s="27">
        <f>ROUND(ROUND(H168,2)*ROUND(G168,3),2)</f>
      </c>
      <c r="O168">
        <f>(I168*21)/100</f>
      </c>
      <c t="s">
        <v>17</v>
      </c>
    </row>
    <row r="169" spans="1:5" ht="63.75">
      <c r="A169" s="28" t="s">
        <v>43</v>
      </c>
      <c r="E169" s="29" t="s">
        <v>299</v>
      </c>
    </row>
    <row r="170" spans="1:5" ht="12.75">
      <c r="A170" s="30" t="s">
        <v>45</v>
      </c>
      <c r="E170" s="31" t="s">
        <v>295</v>
      </c>
    </row>
    <row r="171" spans="1:5" ht="63.75">
      <c r="A171" t="s">
        <v>47</v>
      </c>
      <c r="E171" s="29" t="s">
        <v>300</v>
      </c>
    </row>
    <row r="172" spans="1:16" ht="12.75">
      <c r="A172" s="18" t="s">
        <v>38</v>
      </c>
      <c s="23" t="s">
        <v>28</v>
      </c>
      <c s="23" t="s">
        <v>301</v>
      </c>
      <c s="18" t="s">
        <v>40</v>
      </c>
      <c s="24" t="s">
        <v>302</v>
      </c>
      <c s="25" t="s">
        <v>261</v>
      </c>
      <c s="26">
        <v>5</v>
      </c>
      <c s="27">
        <v>0</v>
      </c>
      <c s="27">
        <f>ROUND(ROUND(H172,2)*ROUND(G172,3),2)</f>
      </c>
      <c r="O172">
        <f>(I172*21)/100</f>
      </c>
      <c t="s">
        <v>17</v>
      </c>
    </row>
    <row r="173" spans="1:5" ht="38.25">
      <c r="A173" s="28" t="s">
        <v>43</v>
      </c>
      <c r="E173" s="29" t="s">
        <v>303</v>
      </c>
    </row>
    <row r="174" spans="1:5" ht="12.75">
      <c r="A174" s="30" t="s">
        <v>45</v>
      </c>
      <c r="E174" s="31" t="s">
        <v>118</v>
      </c>
    </row>
    <row r="175" spans="1:5" ht="25.5">
      <c r="A175" t="s">
        <v>47</v>
      </c>
      <c r="E175" s="29" t="s">
        <v>304</v>
      </c>
    </row>
    <row r="176" spans="1:16" ht="12.75">
      <c r="A176" s="18" t="s">
        <v>38</v>
      </c>
      <c s="23" t="s">
        <v>30</v>
      </c>
      <c s="23" t="s">
        <v>305</v>
      </c>
      <c s="18" t="s">
        <v>306</v>
      </c>
      <c s="24" t="s">
        <v>307</v>
      </c>
      <c s="25" t="s">
        <v>261</v>
      </c>
      <c s="26">
        <v>180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51">
      <c r="A177" s="28" t="s">
        <v>43</v>
      </c>
      <c r="E177" s="29" t="s">
        <v>308</v>
      </c>
    </row>
    <row r="178" spans="1:5" ht="12.75">
      <c r="A178" s="30" t="s">
        <v>45</v>
      </c>
      <c r="E178" s="31" t="s">
        <v>309</v>
      </c>
    </row>
    <row r="179" spans="1:5" ht="76.5">
      <c r="A179" t="s">
        <v>47</v>
      </c>
      <c r="E179" s="29" t="s">
        <v>310</v>
      </c>
    </row>
    <row r="180" spans="1:16" ht="12.75">
      <c r="A180" s="18" t="s">
        <v>38</v>
      </c>
      <c s="23" t="s">
        <v>81</v>
      </c>
      <c s="23" t="s">
        <v>305</v>
      </c>
      <c s="18" t="s">
        <v>276</v>
      </c>
      <c s="24" t="s">
        <v>307</v>
      </c>
      <c s="25" t="s">
        <v>261</v>
      </c>
      <c s="26">
        <v>23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51">
      <c r="A181" s="28" t="s">
        <v>43</v>
      </c>
      <c r="E181" s="29" t="s">
        <v>311</v>
      </c>
    </row>
    <row r="182" spans="1:5" ht="12.75">
      <c r="A182" s="30" t="s">
        <v>45</v>
      </c>
      <c r="E182" s="31" t="s">
        <v>312</v>
      </c>
    </row>
    <row r="183" spans="1:5" ht="76.5">
      <c r="A183" t="s">
        <v>47</v>
      </c>
      <c r="E183" s="29" t="s">
        <v>310</v>
      </c>
    </row>
    <row r="184" spans="1:16" ht="12.75">
      <c r="A184" s="18" t="s">
        <v>38</v>
      </c>
      <c s="23" t="s">
        <v>85</v>
      </c>
      <c s="23" t="s">
        <v>313</v>
      </c>
      <c s="18" t="s">
        <v>40</v>
      </c>
      <c s="24" t="s">
        <v>314</v>
      </c>
      <c s="25" t="s">
        <v>105</v>
      </c>
      <c s="26">
        <v>3.6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51">
      <c r="A185" s="28" t="s">
        <v>43</v>
      </c>
      <c r="E185" s="29" t="s">
        <v>315</v>
      </c>
    </row>
    <row r="186" spans="1:5" ht="12.75">
      <c r="A186" s="30" t="s">
        <v>45</v>
      </c>
      <c r="E186" s="31" t="s">
        <v>316</v>
      </c>
    </row>
    <row r="187" spans="1:5" ht="76.5">
      <c r="A187" t="s">
        <v>47</v>
      </c>
      <c r="E187" s="29" t="s">
        <v>310</v>
      </c>
    </row>
    <row r="188" spans="1:16" ht="12.75">
      <c r="A188" s="18" t="s">
        <v>38</v>
      </c>
      <c s="23" t="s">
        <v>33</v>
      </c>
      <c s="23" t="s">
        <v>317</v>
      </c>
      <c s="18" t="s">
        <v>65</v>
      </c>
      <c s="24" t="s">
        <v>318</v>
      </c>
      <c s="25" t="s">
        <v>122</v>
      </c>
      <c s="26">
        <v>1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38.25">
      <c r="A189" s="28" t="s">
        <v>43</v>
      </c>
      <c r="E189" s="29" t="s">
        <v>319</v>
      </c>
    </row>
    <row r="190" spans="1:5" ht="12.75">
      <c r="A190" s="30" t="s">
        <v>45</v>
      </c>
      <c r="E190" s="31" t="s">
        <v>320</v>
      </c>
    </row>
    <row r="191" spans="1:5" ht="357">
      <c r="A191" t="s">
        <v>47</v>
      </c>
      <c r="E191" s="29" t="s">
        <v>321</v>
      </c>
    </row>
    <row r="192" spans="1:16" ht="12.75">
      <c r="A192" s="18" t="s">
        <v>38</v>
      </c>
      <c s="23" t="s">
        <v>35</v>
      </c>
      <c s="23" t="s">
        <v>322</v>
      </c>
      <c s="18" t="s">
        <v>40</v>
      </c>
      <c s="24" t="s">
        <v>323</v>
      </c>
      <c s="25" t="s">
        <v>116</v>
      </c>
      <c s="26">
        <v>2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63.75">
      <c r="A193" s="28" t="s">
        <v>43</v>
      </c>
      <c r="E193" s="29" t="s">
        <v>324</v>
      </c>
    </row>
    <row r="194" spans="1:5" ht="12.75">
      <c r="A194" s="30" t="s">
        <v>45</v>
      </c>
      <c r="E194" s="31" t="s">
        <v>325</v>
      </c>
    </row>
    <row r="195" spans="1:5" ht="38.25">
      <c r="A195" t="s">
        <v>47</v>
      </c>
      <c r="E195" s="29" t="s">
        <v>326</v>
      </c>
    </row>
    <row r="196" spans="1:16" ht="12.75">
      <c r="A196" s="18" t="s">
        <v>38</v>
      </c>
      <c s="23" t="s">
        <v>154</v>
      </c>
      <c s="23" t="s">
        <v>327</v>
      </c>
      <c s="18" t="s">
        <v>40</v>
      </c>
      <c s="24" t="s">
        <v>328</v>
      </c>
      <c s="25" t="s">
        <v>105</v>
      </c>
      <c s="26">
        <v>26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25.5">
      <c r="A197" s="28" t="s">
        <v>43</v>
      </c>
      <c r="E197" s="29" t="s">
        <v>329</v>
      </c>
    </row>
    <row r="198" spans="1:5" ht="12.75">
      <c r="A198" s="30" t="s">
        <v>45</v>
      </c>
      <c r="E198" s="31" t="s">
        <v>330</v>
      </c>
    </row>
    <row r="199" spans="1:5" ht="25.5">
      <c r="A199" t="s">
        <v>47</v>
      </c>
      <c r="E199" s="29" t="s">
        <v>331</v>
      </c>
    </row>
    <row r="200" spans="1:16" ht="12.75">
      <c r="A200" s="18" t="s">
        <v>38</v>
      </c>
      <c s="23" t="s">
        <v>160</v>
      </c>
      <c s="23" t="s">
        <v>332</v>
      </c>
      <c s="18" t="s">
        <v>40</v>
      </c>
      <c s="24" t="s">
        <v>333</v>
      </c>
      <c s="25" t="s">
        <v>105</v>
      </c>
      <c s="26">
        <v>100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43</v>
      </c>
      <c r="E201" s="29" t="s">
        <v>334</v>
      </c>
    </row>
    <row r="202" spans="1:5" ht="12.75">
      <c r="A202" s="30" t="s">
        <v>45</v>
      </c>
      <c r="E202" s="31" t="s">
        <v>335</v>
      </c>
    </row>
    <row r="203" spans="1:5" ht="25.5">
      <c r="A203" t="s">
        <v>47</v>
      </c>
      <c r="E203" s="29" t="s">
        <v>336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0+O8+O17+O86+O91+O96+O117+O146+O155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337</v>
      </c>
      <c s="32">
        <f>0+I8+I17+I86+I91+I96+I117+I146+I155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337</v>
      </c>
      <c s="5"/>
      <c s="14" t="s">
        <v>338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15</v>
      </c>
      <c s="11" t="s">
        <v>16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23</v>
      </c>
      <c s="23" t="s">
        <v>96</v>
      </c>
      <c s="18" t="s">
        <v>23</v>
      </c>
      <c s="24" t="s">
        <v>97</v>
      </c>
      <c s="25" t="s">
        <v>98</v>
      </c>
      <c s="26">
        <v>394.88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43</v>
      </c>
      <c r="E10" s="29" t="s">
        <v>99</v>
      </c>
    </row>
    <row r="11" spans="1:5" ht="204">
      <c r="A11" s="30" t="s">
        <v>45</v>
      </c>
      <c r="E11" s="31" t="s">
        <v>339</v>
      </c>
    </row>
    <row r="12" spans="1:5" ht="25.5">
      <c r="A12" t="s">
        <v>47</v>
      </c>
      <c r="E12" s="29" t="s">
        <v>101</v>
      </c>
    </row>
    <row r="13" spans="1:16" ht="12.75">
      <c r="A13" s="18" t="s">
        <v>38</v>
      </c>
      <c s="23" t="s">
        <v>17</v>
      </c>
      <c s="23" t="s">
        <v>96</v>
      </c>
      <c s="18" t="s">
        <v>17</v>
      </c>
      <c s="24" t="s">
        <v>97</v>
      </c>
      <c s="25" t="s">
        <v>98</v>
      </c>
      <c s="26">
        <v>104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43</v>
      </c>
      <c r="E14" s="29" t="s">
        <v>340</v>
      </c>
    </row>
    <row r="15" spans="1:5" ht="25.5">
      <c r="A15" s="30" t="s">
        <v>45</v>
      </c>
      <c r="E15" s="31" t="s">
        <v>341</v>
      </c>
    </row>
    <row r="16" spans="1:5" ht="25.5">
      <c r="A16" t="s">
        <v>47</v>
      </c>
      <c r="E16" s="29" t="s">
        <v>101</v>
      </c>
    </row>
    <row r="17" spans="1:18" ht="12.75" customHeight="1">
      <c r="A17" s="5" t="s">
        <v>36</v>
      </c>
      <c s="5"/>
      <c s="35" t="s">
        <v>23</v>
      </c>
      <c s="5"/>
      <c s="21" t="s">
        <v>102</v>
      </c>
      <c s="5"/>
      <c s="5"/>
      <c s="5"/>
      <c s="36">
        <f>0+Q17</f>
      </c>
      <c r="O17">
        <f>0+R17</f>
      </c>
      <c r="Q17">
        <f>0+I18+I22+I26+I30+I34+I38+I42+I46+I50+I54+I58+I62+I66+I70+I74+I78+I82</f>
      </c>
      <c>
        <f>0+O18+O22+O26+O30+O34+O38+O42+O46+O50+O54+O58+O62+O66+O70+O74+O78+O82</f>
      </c>
    </row>
    <row r="18" spans="1:16" ht="12.75">
      <c r="A18" s="18" t="s">
        <v>38</v>
      </c>
      <c s="23" t="s">
        <v>23</v>
      </c>
      <c s="23" t="s">
        <v>103</v>
      </c>
      <c s="18" t="s">
        <v>40</v>
      </c>
      <c s="24" t="s">
        <v>104</v>
      </c>
      <c s="25" t="s">
        <v>105</v>
      </c>
      <c s="26">
        <v>20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43</v>
      </c>
      <c r="E19" s="29" t="s">
        <v>106</v>
      </c>
    </row>
    <row r="20" spans="1:5" ht="12.75">
      <c r="A20" s="30" t="s">
        <v>45</v>
      </c>
      <c r="E20" s="31" t="s">
        <v>342</v>
      </c>
    </row>
    <row r="21" spans="1:5" ht="38.25">
      <c r="A21" t="s">
        <v>47</v>
      </c>
      <c r="E21" s="29" t="s">
        <v>108</v>
      </c>
    </row>
    <row r="22" spans="1:16" ht="12.75">
      <c r="A22" s="18" t="s">
        <v>38</v>
      </c>
      <c s="23" t="s">
        <v>17</v>
      </c>
      <c s="23" t="s">
        <v>109</v>
      </c>
      <c s="18" t="s">
        <v>40</v>
      </c>
      <c s="24" t="s">
        <v>110</v>
      </c>
      <c s="25" t="s">
        <v>105</v>
      </c>
      <c s="26">
        <v>350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43</v>
      </c>
      <c r="E23" s="29" t="s">
        <v>111</v>
      </c>
    </row>
    <row r="24" spans="1:5" ht="12.75">
      <c r="A24" s="30" t="s">
        <v>45</v>
      </c>
      <c r="E24" s="31" t="s">
        <v>343</v>
      </c>
    </row>
    <row r="25" spans="1:5" ht="12.75">
      <c r="A25" t="s">
        <v>47</v>
      </c>
      <c r="E25" s="29" t="s">
        <v>344</v>
      </c>
    </row>
    <row r="26" spans="1:16" ht="12.75">
      <c r="A26" s="18" t="s">
        <v>38</v>
      </c>
      <c s="23" t="s">
        <v>15</v>
      </c>
      <c s="23" t="s">
        <v>114</v>
      </c>
      <c s="18" t="s">
        <v>40</v>
      </c>
      <c s="24" t="s">
        <v>115</v>
      </c>
      <c s="25" t="s">
        <v>116</v>
      </c>
      <c s="26">
        <v>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43</v>
      </c>
      <c r="E27" s="29" t="s">
        <v>117</v>
      </c>
    </row>
    <row r="28" spans="1:5" ht="12.75">
      <c r="A28" s="30" t="s">
        <v>45</v>
      </c>
      <c r="E28" s="31" t="s">
        <v>345</v>
      </c>
    </row>
    <row r="29" spans="1:5" ht="165.75">
      <c r="A29" t="s">
        <v>47</v>
      </c>
      <c r="E29" s="29" t="s">
        <v>119</v>
      </c>
    </row>
    <row r="30" spans="1:16" ht="12.75">
      <c r="A30" s="18" t="s">
        <v>38</v>
      </c>
      <c s="23" t="s">
        <v>16</v>
      </c>
      <c s="23" t="s">
        <v>120</v>
      </c>
      <c s="18" t="s">
        <v>40</v>
      </c>
      <c s="24" t="s">
        <v>121</v>
      </c>
      <c s="25" t="s">
        <v>122</v>
      </c>
      <c s="26">
        <v>1.08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76.5">
      <c r="A31" s="28" t="s">
        <v>43</v>
      </c>
      <c r="E31" s="29" t="s">
        <v>346</v>
      </c>
    </row>
    <row r="32" spans="1:5" ht="76.5">
      <c r="A32" s="30" t="s">
        <v>45</v>
      </c>
      <c r="E32" s="31" t="s">
        <v>347</v>
      </c>
    </row>
    <row r="33" spans="1:5" ht="25.5">
      <c r="A33" t="s">
        <v>47</v>
      </c>
      <c r="E33" s="29" t="s">
        <v>125</v>
      </c>
    </row>
    <row r="34" spans="1:16" ht="25.5">
      <c r="A34" s="18" t="s">
        <v>38</v>
      </c>
      <c s="23" t="s">
        <v>28</v>
      </c>
      <c s="23" t="s">
        <v>348</v>
      </c>
      <c s="18" t="s">
        <v>40</v>
      </c>
      <c s="24" t="s">
        <v>349</v>
      </c>
      <c s="25" t="s">
        <v>122</v>
      </c>
      <c s="26">
        <v>1.2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38.25">
      <c r="A35" s="28" t="s">
        <v>43</v>
      </c>
      <c r="E35" s="29" t="s">
        <v>350</v>
      </c>
    </row>
    <row r="36" spans="1:5" ht="12.75">
      <c r="A36" s="30" t="s">
        <v>45</v>
      </c>
      <c r="E36" s="31" t="s">
        <v>351</v>
      </c>
    </row>
    <row r="37" spans="1:5" ht="63.75">
      <c r="A37" t="s">
        <v>47</v>
      </c>
      <c r="E37" s="29" t="s">
        <v>352</v>
      </c>
    </row>
    <row r="38" spans="1:16" ht="12.75">
      <c r="A38" s="18" t="s">
        <v>38</v>
      </c>
      <c s="23" t="s">
        <v>30</v>
      </c>
      <c s="23" t="s">
        <v>131</v>
      </c>
      <c s="18" t="s">
        <v>40</v>
      </c>
      <c s="24" t="s">
        <v>132</v>
      </c>
      <c s="25" t="s">
        <v>122</v>
      </c>
      <c s="26">
        <v>145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43</v>
      </c>
      <c r="E39" s="29" t="s">
        <v>133</v>
      </c>
    </row>
    <row r="40" spans="1:5" ht="12.75">
      <c r="A40" s="30" t="s">
        <v>45</v>
      </c>
      <c r="E40" s="31" t="s">
        <v>353</v>
      </c>
    </row>
    <row r="41" spans="1:5" ht="369.75">
      <c r="A41" t="s">
        <v>47</v>
      </c>
      <c r="E41" s="29" t="s">
        <v>135</v>
      </c>
    </row>
    <row r="42" spans="1:16" ht="12.75">
      <c r="A42" s="18" t="s">
        <v>38</v>
      </c>
      <c s="23" t="s">
        <v>81</v>
      </c>
      <c s="23" t="s">
        <v>140</v>
      </c>
      <c s="18" t="s">
        <v>40</v>
      </c>
      <c s="24" t="s">
        <v>141</v>
      </c>
      <c s="25" t="s">
        <v>122</v>
      </c>
      <c s="26">
        <v>29.1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43</v>
      </c>
      <c r="E43" s="29" t="s">
        <v>142</v>
      </c>
    </row>
    <row r="44" spans="1:5" ht="12.75">
      <c r="A44" s="30" t="s">
        <v>45</v>
      </c>
      <c r="E44" s="31" t="s">
        <v>354</v>
      </c>
    </row>
    <row r="45" spans="1:5" ht="306">
      <c r="A45" t="s">
        <v>47</v>
      </c>
      <c r="E45" s="29" t="s">
        <v>144</v>
      </c>
    </row>
    <row r="46" spans="1:16" ht="12.75">
      <c r="A46" s="18" t="s">
        <v>38</v>
      </c>
      <c s="23" t="s">
        <v>85</v>
      </c>
      <c s="23" t="s">
        <v>145</v>
      </c>
      <c s="18" t="s">
        <v>40</v>
      </c>
      <c s="24" t="s">
        <v>146</v>
      </c>
      <c s="25" t="s">
        <v>122</v>
      </c>
      <c s="26">
        <v>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38.25">
      <c r="A47" s="28" t="s">
        <v>43</v>
      </c>
      <c r="E47" s="29" t="s">
        <v>355</v>
      </c>
    </row>
    <row r="48" spans="1:5" ht="12.75">
      <c r="A48" s="30" t="s">
        <v>45</v>
      </c>
      <c r="E48" s="31" t="s">
        <v>356</v>
      </c>
    </row>
    <row r="49" spans="1:5" ht="318.75">
      <c r="A49" t="s">
        <v>47</v>
      </c>
      <c r="E49" s="29" t="s">
        <v>149</v>
      </c>
    </row>
    <row r="50" spans="1:16" ht="12.75">
      <c r="A50" s="18" t="s">
        <v>38</v>
      </c>
      <c s="23" t="s">
        <v>33</v>
      </c>
      <c s="23" t="s">
        <v>150</v>
      </c>
      <c s="18" t="s">
        <v>40</v>
      </c>
      <c s="24" t="s">
        <v>151</v>
      </c>
      <c s="25" t="s">
        <v>122</v>
      </c>
      <c s="26">
        <v>10.24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38.25">
      <c r="A51" s="28" t="s">
        <v>43</v>
      </c>
      <c r="E51" s="29" t="s">
        <v>357</v>
      </c>
    </row>
    <row r="52" spans="1:5" ht="12.75">
      <c r="A52" s="30" t="s">
        <v>45</v>
      </c>
      <c r="E52" s="31" t="s">
        <v>358</v>
      </c>
    </row>
    <row r="53" spans="1:5" ht="318.75">
      <c r="A53" t="s">
        <v>47</v>
      </c>
      <c r="E53" s="29" t="s">
        <v>149</v>
      </c>
    </row>
    <row r="54" spans="1:16" ht="12.75">
      <c r="A54" s="18" t="s">
        <v>38</v>
      </c>
      <c s="23" t="s">
        <v>35</v>
      </c>
      <c s="23" t="s">
        <v>155</v>
      </c>
      <c s="18" t="s">
        <v>40</v>
      </c>
      <c s="24" t="s">
        <v>156</v>
      </c>
      <c s="25" t="s">
        <v>122</v>
      </c>
      <c s="26">
        <v>161.24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43</v>
      </c>
      <c r="E55" s="29" t="s">
        <v>157</v>
      </c>
    </row>
    <row r="56" spans="1:5" ht="127.5">
      <c r="A56" s="30" t="s">
        <v>45</v>
      </c>
      <c r="E56" s="31" t="s">
        <v>359</v>
      </c>
    </row>
    <row r="57" spans="1:5" ht="191.25">
      <c r="A57" t="s">
        <v>47</v>
      </c>
      <c r="E57" s="29" t="s">
        <v>159</v>
      </c>
    </row>
    <row r="58" spans="1:16" ht="12.75">
      <c r="A58" s="18" t="s">
        <v>38</v>
      </c>
      <c s="23" t="s">
        <v>154</v>
      </c>
      <c s="23" t="s">
        <v>161</v>
      </c>
      <c s="18" t="s">
        <v>40</v>
      </c>
      <c s="24" t="s">
        <v>162</v>
      </c>
      <c s="25" t="s">
        <v>122</v>
      </c>
      <c s="26">
        <v>19.24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38.25">
      <c r="A59" s="28" t="s">
        <v>43</v>
      </c>
      <c r="E59" s="29" t="s">
        <v>163</v>
      </c>
    </row>
    <row r="60" spans="1:5" ht="12.75">
      <c r="A60" s="30" t="s">
        <v>45</v>
      </c>
      <c r="E60" s="31" t="s">
        <v>360</v>
      </c>
    </row>
    <row r="61" spans="1:5" ht="229.5">
      <c r="A61" t="s">
        <v>47</v>
      </c>
      <c r="E61" s="29" t="s">
        <v>165</v>
      </c>
    </row>
    <row r="62" spans="1:16" ht="12.75">
      <c r="A62" s="18" t="s">
        <v>38</v>
      </c>
      <c s="23" t="s">
        <v>160</v>
      </c>
      <c s="23" t="s">
        <v>167</v>
      </c>
      <c s="18" t="s">
        <v>40</v>
      </c>
      <c s="24" t="s">
        <v>168</v>
      </c>
      <c s="25" t="s">
        <v>122</v>
      </c>
      <c s="26">
        <v>4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43</v>
      </c>
      <c r="E63" s="29" t="s">
        <v>361</v>
      </c>
    </row>
    <row r="64" spans="1:5" ht="12.75">
      <c r="A64" s="30" t="s">
        <v>45</v>
      </c>
      <c r="E64" s="31" t="s">
        <v>362</v>
      </c>
    </row>
    <row r="65" spans="1:5" ht="293.25">
      <c r="A65" t="s">
        <v>47</v>
      </c>
      <c r="E65" s="29" t="s">
        <v>171</v>
      </c>
    </row>
    <row r="66" spans="1:16" ht="12.75">
      <c r="A66" s="18" t="s">
        <v>38</v>
      </c>
      <c s="23" t="s">
        <v>166</v>
      </c>
      <c s="23" t="s">
        <v>173</v>
      </c>
      <c s="18" t="s">
        <v>40</v>
      </c>
      <c s="24" t="s">
        <v>174</v>
      </c>
      <c s="25" t="s">
        <v>105</v>
      </c>
      <c s="26">
        <v>4.8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38.25">
      <c r="A67" s="28" t="s">
        <v>43</v>
      </c>
      <c r="E67" s="29" t="s">
        <v>363</v>
      </c>
    </row>
    <row r="68" spans="1:5" ht="12.75">
      <c r="A68" s="30" t="s">
        <v>45</v>
      </c>
      <c r="E68" s="31" t="s">
        <v>364</v>
      </c>
    </row>
    <row r="69" spans="1:5" ht="25.5">
      <c r="A69" t="s">
        <v>47</v>
      </c>
      <c r="E69" s="29" t="s">
        <v>177</v>
      </c>
    </row>
    <row r="70" spans="1:16" ht="12.75">
      <c r="A70" s="18" t="s">
        <v>38</v>
      </c>
      <c s="23" t="s">
        <v>172</v>
      </c>
      <c s="23" t="s">
        <v>179</v>
      </c>
      <c s="18" t="s">
        <v>40</v>
      </c>
      <c s="24" t="s">
        <v>180</v>
      </c>
      <c s="25" t="s">
        <v>105</v>
      </c>
      <c s="26">
        <v>194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38.25">
      <c r="A71" s="28" t="s">
        <v>43</v>
      </c>
      <c r="E71" s="29" t="s">
        <v>365</v>
      </c>
    </row>
    <row r="72" spans="1:5" ht="12.75">
      <c r="A72" s="30" t="s">
        <v>45</v>
      </c>
      <c r="E72" s="31" t="s">
        <v>366</v>
      </c>
    </row>
    <row r="73" spans="1:5" ht="12.75">
      <c r="A73" t="s">
        <v>47</v>
      </c>
      <c r="E73" s="29" t="s">
        <v>182</v>
      </c>
    </row>
    <row r="74" spans="1:16" ht="12.75">
      <c r="A74" s="18" t="s">
        <v>38</v>
      </c>
      <c s="23" t="s">
        <v>178</v>
      </c>
      <c s="23" t="s">
        <v>184</v>
      </c>
      <c s="18" t="s">
        <v>40</v>
      </c>
      <c s="24" t="s">
        <v>185</v>
      </c>
      <c s="25" t="s">
        <v>105</v>
      </c>
      <c s="26">
        <v>194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38.25">
      <c r="A75" s="28" t="s">
        <v>43</v>
      </c>
      <c r="E75" s="29" t="s">
        <v>186</v>
      </c>
    </row>
    <row r="76" spans="1:5" ht="12.75">
      <c r="A76" s="30" t="s">
        <v>45</v>
      </c>
      <c r="E76" s="31" t="s">
        <v>366</v>
      </c>
    </row>
    <row r="77" spans="1:5" ht="38.25">
      <c r="A77" t="s">
        <v>47</v>
      </c>
      <c r="E77" s="29" t="s">
        <v>187</v>
      </c>
    </row>
    <row r="78" spans="1:16" ht="12.75">
      <c r="A78" s="18" t="s">
        <v>38</v>
      </c>
      <c s="23" t="s">
        <v>183</v>
      </c>
      <c s="23" t="s">
        <v>189</v>
      </c>
      <c s="18" t="s">
        <v>40</v>
      </c>
      <c s="24" t="s">
        <v>190</v>
      </c>
      <c s="25" t="s">
        <v>105</v>
      </c>
      <c s="26">
        <v>388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43</v>
      </c>
      <c r="E79" s="29" t="s">
        <v>191</v>
      </c>
    </row>
    <row r="80" spans="1:5" ht="12.75">
      <c r="A80" s="30" t="s">
        <v>45</v>
      </c>
      <c r="E80" s="31" t="s">
        <v>367</v>
      </c>
    </row>
    <row r="81" spans="1:5" ht="25.5">
      <c r="A81" t="s">
        <v>47</v>
      </c>
      <c r="E81" s="29" t="s">
        <v>193</v>
      </c>
    </row>
    <row r="82" spans="1:16" ht="12.75">
      <c r="A82" s="18" t="s">
        <v>38</v>
      </c>
      <c s="23" t="s">
        <v>188</v>
      </c>
      <c s="23" t="s">
        <v>195</v>
      </c>
      <c s="18" t="s">
        <v>40</v>
      </c>
      <c s="24" t="s">
        <v>196</v>
      </c>
      <c s="25" t="s">
        <v>105</v>
      </c>
      <c s="26">
        <v>194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43</v>
      </c>
      <c r="E83" s="29" t="s">
        <v>197</v>
      </c>
    </row>
    <row r="84" spans="1:5" ht="12.75">
      <c r="A84" s="30" t="s">
        <v>45</v>
      </c>
      <c r="E84" s="31" t="s">
        <v>366</v>
      </c>
    </row>
    <row r="85" spans="1:5" ht="38.25">
      <c r="A85" t="s">
        <v>47</v>
      </c>
      <c r="E85" s="29" t="s">
        <v>198</v>
      </c>
    </row>
    <row r="86" spans="1:18" ht="12.75" customHeight="1">
      <c r="A86" s="5" t="s">
        <v>36</v>
      </c>
      <c s="5"/>
      <c s="35" t="s">
        <v>17</v>
      </c>
      <c s="5"/>
      <c s="21" t="s">
        <v>199</v>
      </c>
      <c s="5"/>
      <c s="5"/>
      <c s="5"/>
      <c s="36">
        <f>0+Q86</f>
      </c>
      <c r="O86">
        <f>0+R86</f>
      </c>
      <c r="Q86">
        <f>0+I87</f>
      </c>
      <c>
        <f>0+O87</f>
      </c>
    </row>
    <row r="87" spans="1:16" ht="12.75">
      <c r="A87" s="18" t="s">
        <v>38</v>
      </c>
      <c s="23" t="s">
        <v>23</v>
      </c>
      <c s="23" t="s">
        <v>200</v>
      </c>
      <c s="18" t="s">
        <v>40</v>
      </c>
      <c s="24" t="s">
        <v>201</v>
      </c>
      <c s="25" t="s">
        <v>105</v>
      </c>
      <c s="26">
        <v>123.6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51">
      <c r="A88" s="28" t="s">
        <v>43</v>
      </c>
      <c r="E88" s="29" t="s">
        <v>202</v>
      </c>
    </row>
    <row r="89" spans="1:5" ht="12.75">
      <c r="A89" s="30" t="s">
        <v>45</v>
      </c>
      <c r="E89" s="31" t="s">
        <v>368</v>
      </c>
    </row>
    <row r="90" spans="1:5" ht="102">
      <c r="A90" t="s">
        <v>47</v>
      </c>
      <c r="E90" s="29" t="s">
        <v>204</v>
      </c>
    </row>
    <row r="91" spans="1:18" ht="12.75" customHeight="1">
      <c r="A91" s="5" t="s">
        <v>36</v>
      </c>
      <c s="5"/>
      <c s="35" t="s">
        <v>15</v>
      </c>
      <c s="5"/>
      <c s="21" t="s">
        <v>205</v>
      </c>
      <c s="5"/>
      <c s="5"/>
      <c s="5"/>
      <c s="36">
        <f>0+Q91</f>
      </c>
      <c r="O91">
        <f>0+R91</f>
      </c>
      <c r="Q91">
        <f>0+I92</f>
      </c>
      <c>
        <f>0+O92</f>
      </c>
    </row>
    <row r="92" spans="1:16" ht="25.5">
      <c r="A92" s="18" t="s">
        <v>38</v>
      </c>
      <c s="23" t="s">
        <v>23</v>
      </c>
      <c s="23" t="s">
        <v>206</v>
      </c>
      <c s="18" t="s">
        <v>40</v>
      </c>
      <c s="24" t="s">
        <v>207</v>
      </c>
      <c s="25" t="s">
        <v>122</v>
      </c>
      <c s="26">
        <v>107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76.5">
      <c r="A93" s="28" t="s">
        <v>43</v>
      </c>
      <c r="E93" s="29" t="s">
        <v>369</v>
      </c>
    </row>
    <row r="94" spans="1:5" ht="51">
      <c r="A94" s="30" t="s">
        <v>45</v>
      </c>
      <c r="E94" s="31" t="s">
        <v>370</v>
      </c>
    </row>
    <row r="95" spans="1:5" ht="25.5">
      <c r="A95" t="s">
        <v>47</v>
      </c>
      <c r="E95" s="29" t="s">
        <v>210</v>
      </c>
    </row>
    <row r="96" spans="1:18" ht="12.75" customHeight="1">
      <c r="A96" s="5" t="s">
        <v>36</v>
      </c>
      <c s="5"/>
      <c s="35" t="s">
        <v>16</v>
      </c>
      <c s="5"/>
      <c s="21" t="s">
        <v>211</v>
      </c>
      <c s="5"/>
      <c s="5"/>
      <c s="5"/>
      <c s="36">
        <f>0+Q96</f>
      </c>
      <c r="O96">
        <f>0+R96</f>
      </c>
      <c r="Q96">
        <f>0+I97+I101+I105+I109+I113</f>
      </c>
      <c>
        <f>0+O97+O101+O105+O109+O113</f>
      </c>
    </row>
    <row r="97" spans="1:16" ht="12.75">
      <c r="A97" s="18" t="s">
        <v>38</v>
      </c>
      <c s="23" t="s">
        <v>23</v>
      </c>
      <c s="23" t="s">
        <v>212</v>
      </c>
      <c s="18" t="s">
        <v>40</v>
      </c>
      <c s="24" t="s">
        <v>213</v>
      </c>
      <c s="25" t="s">
        <v>122</v>
      </c>
      <c s="26">
        <v>14.94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38.25">
      <c r="A98" s="28" t="s">
        <v>43</v>
      </c>
      <c r="E98" s="29" t="s">
        <v>371</v>
      </c>
    </row>
    <row r="99" spans="1:5" ht="12.75">
      <c r="A99" s="30" t="s">
        <v>45</v>
      </c>
      <c r="E99" s="31" t="s">
        <v>372</v>
      </c>
    </row>
    <row r="100" spans="1:5" ht="38.25">
      <c r="A100" t="s">
        <v>47</v>
      </c>
      <c r="E100" s="29" t="s">
        <v>216</v>
      </c>
    </row>
    <row r="101" spans="1:16" ht="12.75">
      <c r="A101" s="18" t="s">
        <v>38</v>
      </c>
      <c s="23" t="s">
        <v>17</v>
      </c>
      <c s="23" t="s">
        <v>217</v>
      </c>
      <c s="18" t="s">
        <v>40</v>
      </c>
      <c s="24" t="s">
        <v>218</v>
      </c>
      <c s="25" t="s">
        <v>122</v>
      </c>
      <c s="26">
        <v>0.64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25.5">
      <c r="A102" s="28" t="s">
        <v>43</v>
      </c>
      <c r="E102" s="29" t="s">
        <v>373</v>
      </c>
    </row>
    <row r="103" spans="1:5" ht="12.75">
      <c r="A103" s="30" t="s">
        <v>45</v>
      </c>
      <c r="E103" s="31" t="s">
        <v>374</v>
      </c>
    </row>
    <row r="104" spans="1:5" ht="38.25">
      <c r="A104" t="s">
        <v>47</v>
      </c>
      <c r="E104" s="29" t="s">
        <v>216</v>
      </c>
    </row>
    <row r="105" spans="1:16" ht="12.75">
      <c r="A105" s="18" t="s">
        <v>38</v>
      </c>
      <c s="23" t="s">
        <v>15</v>
      </c>
      <c s="23" t="s">
        <v>375</v>
      </c>
      <c s="18" t="s">
        <v>40</v>
      </c>
      <c s="24" t="s">
        <v>376</v>
      </c>
      <c s="25" t="s">
        <v>122</v>
      </c>
      <c s="26">
        <v>3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38.25">
      <c r="A106" s="28" t="s">
        <v>43</v>
      </c>
      <c r="E106" s="29" t="s">
        <v>377</v>
      </c>
    </row>
    <row r="107" spans="1:5" ht="12.75">
      <c r="A107" s="30" t="s">
        <v>45</v>
      </c>
      <c r="E107" s="31" t="s">
        <v>378</v>
      </c>
    </row>
    <row r="108" spans="1:5" ht="89.25">
      <c r="A108" t="s">
        <v>47</v>
      </c>
      <c r="E108" s="29" t="s">
        <v>379</v>
      </c>
    </row>
    <row r="109" spans="1:16" ht="12.75">
      <c r="A109" s="18" t="s">
        <v>38</v>
      </c>
      <c s="23" t="s">
        <v>16</v>
      </c>
      <c s="23" t="s">
        <v>380</v>
      </c>
      <c s="18" t="s">
        <v>40</v>
      </c>
      <c s="24" t="s">
        <v>381</v>
      </c>
      <c s="25" t="s">
        <v>105</v>
      </c>
      <c s="26">
        <v>66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51">
      <c r="A110" s="28" t="s">
        <v>43</v>
      </c>
      <c r="E110" s="29" t="s">
        <v>382</v>
      </c>
    </row>
    <row r="111" spans="1:5" ht="12.75">
      <c r="A111" s="30" t="s">
        <v>45</v>
      </c>
      <c r="E111" s="31" t="s">
        <v>383</v>
      </c>
    </row>
    <row r="112" spans="1:5" ht="89.25">
      <c r="A112" t="s">
        <v>47</v>
      </c>
      <c r="E112" s="29" t="s">
        <v>384</v>
      </c>
    </row>
    <row r="113" spans="1:16" ht="12.75">
      <c r="A113" s="18" t="s">
        <v>38</v>
      </c>
      <c s="23" t="s">
        <v>28</v>
      </c>
      <c s="23" t="s">
        <v>385</v>
      </c>
      <c s="18" t="s">
        <v>40</v>
      </c>
      <c s="24" t="s">
        <v>386</v>
      </c>
      <c s="25" t="s">
        <v>122</v>
      </c>
      <c s="26">
        <v>1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25.5">
      <c r="A114" s="28" t="s">
        <v>43</v>
      </c>
      <c r="E114" s="29" t="s">
        <v>387</v>
      </c>
    </row>
    <row r="115" spans="1:5" ht="12.75">
      <c r="A115" s="30" t="s">
        <v>45</v>
      </c>
      <c r="E115" s="31" t="s">
        <v>46</v>
      </c>
    </row>
    <row r="116" spans="1:5" ht="357">
      <c r="A116" t="s">
        <v>47</v>
      </c>
      <c r="E116" s="29" t="s">
        <v>321</v>
      </c>
    </row>
    <row r="117" spans="1:18" ht="12.75" customHeight="1">
      <c r="A117" s="5" t="s">
        <v>36</v>
      </c>
      <c s="5"/>
      <c s="35" t="s">
        <v>28</v>
      </c>
      <c s="5"/>
      <c s="21" t="s">
        <v>221</v>
      </c>
      <c s="5"/>
      <c s="5"/>
      <c s="5"/>
      <c s="36">
        <f>0+Q117</f>
      </c>
      <c r="O117">
        <f>0+R117</f>
      </c>
      <c r="Q117">
        <f>0+I118+I122+I126+I130+I134+I138+I142</f>
      </c>
      <c>
        <f>0+O118+O122+O126+O130+O134+O138+O142</f>
      </c>
    </row>
    <row r="118" spans="1:16" ht="12.75">
      <c r="A118" s="18" t="s">
        <v>38</v>
      </c>
      <c s="23" t="s">
        <v>23</v>
      </c>
      <c s="23" t="s">
        <v>222</v>
      </c>
      <c s="18" t="s">
        <v>40</v>
      </c>
      <c s="24" t="s">
        <v>223</v>
      </c>
      <c s="25" t="s">
        <v>105</v>
      </c>
      <c s="26">
        <v>4.8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38.25">
      <c r="A119" s="28" t="s">
        <v>43</v>
      </c>
      <c r="E119" s="29" t="s">
        <v>388</v>
      </c>
    </row>
    <row r="120" spans="1:5" ht="12.75">
      <c r="A120" s="30" t="s">
        <v>45</v>
      </c>
      <c r="E120" s="31" t="s">
        <v>364</v>
      </c>
    </row>
    <row r="121" spans="1:5" ht="140.25">
      <c r="A121" t="s">
        <v>47</v>
      </c>
      <c r="E121" s="29" t="s">
        <v>226</v>
      </c>
    </row>
    <row r="122" spans="1:16" ht="12.75">
      <c r="A122" s="18" t="s">
        <v>38</v>
      </c>
      <c s="23" t="s">
        <v>17</v>
      </c>
      <c s="23" t="s">
        <v>231</v>
      </c>
      <c s="18" t="s">
        <v>40</v>
      </c>
      <c s="24" t="s">
        <v>232</v>
      </c>
      <c s="25" t="s">
        <v>122</v>
      </c>
      <c s="26">
        <v>0.432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38.25">
      <c r="A123" s="28" t="s">
        <v>43</v>
      </c>
      <c r="E123" s="29" t="s">
        <v>389</v>
      </c>
    </row>
    <row r="124" spans="1:5" ht="12.75">
      <c r="A124" s="30" t="s">
        <v>45</v>
      </c>
      <c r="E124" s="31" t="s">
        <v>390</v>
      </c>
    </row>
    <row r="125" spans="1:5" ht="89.25">
      <c r="A125" t="s">
        <v>47</v>
      </c>
      <c r="E125" s="29" t="s">
        <v>235</v>
      </c>
    </row>
    <row r="126" spans="1:16" ht="12.75">
      <c r="A126" s="18" t="s">
        <v>38</v>
      </c>
      <c s="23" t="s">
        <v>15</v>
      </c>
      <c s="23" t="s">
        <v>241</v>
      </c>
      <c s="18" t="s">
        <v>40</v>
      </c>
      <c s="24" t="s">
        <v>242</v>
      </c>
      <c s="25" t="s">
        <v>105</v>
      </c>
      <c s="26">
        <v>355.5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38.25">
      <c r="A127" s="28" t="s">
        <v>43</v>
      </c>
      <c r="E127" s="29" t="s">
        <v>243</v>
      </c>
    </row>
    <row r="128" spans="1:5" ht="12.75">
      <c r="A128" s="30" t="s">
        <v>45</v>
      </c>
      <c r="E128" s="31" t="s">
        <v>391</v>
      </c>
    </row>
    <row r="129" spans="1:5" ht="140.25">
      <c r="A129" t="s">
        <v>47</v>
      </c>
      <c r="E129" s="29" t="s">
        <v>226</v>
      </c>
    </row>
    <row r="130" spans="1:16" ht="12.75">
      <c r="A130" s="18" t="s">
        <v>38</v>
      </c>
      <c s="23" t="s">
        <v>16</v>
      </c>
      <c s="23" t="s">
        <v>245</v>
      </c>
      <c s="18" t="s">
        <v>40</v>
      </c>
      <c s="24" t="s">
        <v>246</v>
      </c>
      <c s="25" t="s">
        <v>105</v>
      </c>
      <c s="26">
        <v>1546.8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51">
      <c r="A131" s="28" t="s">
        <v>43</v>
      </c>
      <c r="E131" s="29" t="s">
        <v>392</v>
      </c>
    </row>
    <row r="132" spans="1:5" ht="127.5">
      <c r="A132" s="30" t="s">
        <v>45</v>
      </c>
      <c r="E132" s="31" t="s">
        <v>393</v>
      </c>
    </row>
    <row r="133" spans="1:5" ht="140.25">
      <c r="A133" t="s">
        <v>47</v>
      </c>
      <c r="E133" s="29" t="s">
        <v>226</v>
      </c>
    </row>
    <row r="134" spans="1:16" ht="12.75">
      <c r="A134" s="18" t="s">
        <v>38</v>
      </c>
      <c s="23" t="s">
        <v>28</v>
      </c>
      <c s="23" t="s">
        <v>394</v>
      </c>
      <c s="18" t="s">
        <v>40</v>
      </c>
      <c s="24" t="s">
        <v>395</v>
      </c>
      <c s="25" t="s">
        <v>105</v>
      </c>
      <c s="26">
        <v>1546.8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38.25">
      <c r="A135" s="28" t="s">
        <v>43</v>
      </c>
      <c r="E135" s="29" t="s">
        <v>396</v>
      </c>
    </row>
    <row r="136" spans="1:5" ht="127.5">
      <c r="A136" s="30" t="s">
        <v>45</v>
      </c>
      <c r="E136" s="31" t="s">
        <v>393</v>
      </c>
    </row>
    <row r="137" spans="1:5" ht="140.25">
      <c r="A137" t="s">
        <v>47</v>
      </c>
      <c r="E137" s="29" t="s">
        <v>253</v>
      </c>
    </row>
    <row r="138" spans="1:16" ht="12.75">
      <c r="A138" s="18" t="s">
        <v>38</v>
      </c>
      <c s="23" t="s">
        <v>30</v>
      </c>
      <c s="23" t="s">
        <v>397</v>
      </c>
      <c s="18" t="s">
        <v>40</v>
      </c>
      <c s="24" t="s">
        <v>398</v>
      </c>
      <c s="25" t="s">
        <v>105</v>
      </c>
      <c s="26">
        <v>4.8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38.25">
      <c r="A139" s="28" t="s">
        <v>43</v>
      </c>
      <c r="E139" s="29" t="s">
        <v>399</v>
      </c>
    </row>
    <row r="140" spans="1:5" ht="12.75">
      <c r="A140" s="30" t="s">
        <v>45</v>
      </c>
      <c r="E140" s="31" t="s">
        <v>364</v>
      </c>
    </row>
    <row r="141" spans="1:5" ht="140.25">
      <c r="A141" t="s">
        <v>47</v>
      </c>
      <c r="E141" s="29" t="s">
        <v>253</v>
      </c>
    </row>
    <row r="142" spans="1:16" ht="12.75">
      <c r="A142" s="18" t="s">
        <v>38</v>
      </c>
      <c s="23" t="s">
        <v>81</v>
      </c>
      <c s="23" t="s">
        <v>259</v>
      </c>
      <c s="18" t="s">
        <v>40</v>
      </c>
      <c s="24" t="s">
        <v>260</v>
      </c>
      <c s="25" t="s">
        <v>261</v>
      </c>
      <c s="26">
        <v>18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38.25">
      <c r="A143" s="28" t="s">
        <v>43</v>
      </c>
      <c r="E143" s="29" t="s">
        <v>400</v>
      </c>
    </row>
    <row r="144" spans="1:5" ht="12.75">
      <c r="A144" s="30" t="s">
        <v>45</v>
      </c>
      <c r="E144" s="31" t="s">
        <v>401</v>
      </c>
    </row>
    <row r="145" spans="1:5" ht="38.25">
      <c r="A145" t="s">
        <v>47</v>
      </c>
      <c r="E145" s="29" t="s">
        <v>263</v>
      </c>
    </row>
    <row r="146" spans="1:18" ht="12.75" customHeight="1">
      <c r="A146" s="5" t="s">
        <v>36</v>
      </c>
      <c s="5"/>
      <c s="35" t="s">
        <v>85</v>
      </c>
      <c s="5"/>
      <c s="21" t="s">
        <v>264</v>
      </c>
      <c s="5"/>
      <c s="5"/>
      <c s="5"/>
      <c s="36">
        <f>0+Q146</f>
      </c>
      <c r="O146">
        <f>0+R146</f>
      </c>
      <c r="Q146">
        <f>0+I147+I151</f>
      </c>
      <c>
        <f>0+O147+O151</f>
      </c>
    </row>
    <row r="147" spans="1:16" ht="12.75">
      <c r="A147" s="18" t="s">
        <v>38</v>
      </c>
      <c s="23" t="s">
        <v>23</v>
      </c>
      <c s="23" t="s">
        <v>265</v>
      </c>
      <c s="18" t="s">
        <v>40</v>
      </c>
      <c s="24" t="s">
        <v>266</v>
      </c>
      <c s="25" t="s">
        <v>261</v>
      </c>
      <c s="26">
        <v>8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51">
      <c r="A148" s="28" t="s">
        <v>43</v>
      </c>
      <c r="E148" s="29" t="s">
        <v>402</v>
      </c>
    </row>
    <row r="149" spans="1:5" ht="12.75">
      <c r="A149" s="30" t="s">
        <v>45</v>
      </c>
      <c r="E149" s="31" t="s">
        <v>403</v>
      </c>
    </row>
    <row r="150" spans="1:5" ht="255">
      <c r="A150" t="s">
        <v>47</v>
      </c>
      <c r="E150" s="29" t="s">
        <v>404</v>
      </c>
    </row>
    <row r="151" spans="1:16" ht="12.75">
      <c r="A151" s="18" t="s">
        <v>38</v>
      </c>
      <c s="23" t="s">
        <v>17</v>
      </c>
      <c s="23" t="s">
        <v>405</v>
      </c>
      <c s="18" t="s">
        <v>40</v>
      </c>
      <c s="24" t="s">
        <v>406</v>
      </c>
      <c s="25" t="s">
        <v>116</v>
      </c>
      <c s="26">
        <v>1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51">
      <c r="A152" s="28" t="s">
        <v>43</v>
      </c>
      <c r="E152" s="29" t="s">
        <v>407</v>
      </c>
    </row>
    <row r="153" spans="1:5" ht="12.75">
      <c r="A153" s="30" t="s">
        <v>45</v>
      </c>
      <c r="E153" s="31" t="s">
        <v>46</v>
      </c>
    </row>
    <row r="154" spans="1:5" ht="409.5">
      <c r="A154" t="s">
        <v>47</v>
      </c>
      <c r="E154" s="29" t="s">
        <v>408</v>
      </c>
    </row>
    <row r="155" spans="1:18" ht="12.75" customHeight="1">
      <c r="A155" s="5" t="s">
        <v>36</v>
      </c>
      <c s="5"/>
      <c s="35" t="s">
        <v>33</v>
      </c>
      <c s="5"/>
      <c s="21" t="s">
        <v>281</v>
      </c>
      <c s="5"/>
      <c s="5"/>
      <c s="5"/>
      <c s="36">
        <f>0+Q155</f>
      </c>
      <c r="O155">
        <f>0+R155</f>
      </c>
      <c r="Q155">
        <f>0+I156+I160+I164+I168+I172+I176+I180+I184+I188+I192+I196+I200</f>
      </c>
      <c>
        <f>0+O156+O160+O164+O168+O172+O176+O180+O184+O188+O192+O196+O200</f>
      </c>
    </row>
    <row r="156" spans="1:16" ht="12.75">
      <c r="A156" s="18" t="s">
        <v>38</v>
      </c>
      <c s="23" t="s">
        <v>23</v>
      </c>
      <c s="23" t="s">
        <v>287</v>
      </c>
      <c s="18" t="s">
        <v>40</v>
      </c>
      <c s="24" t="s">
        <v>288</v>
      </c>
      <c s="25" t="s">
        <v>116</v>
      </c>
      <c s="26">
        <v>56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38.25">
      <c r="A157" s="28" t="s">
        <v>43</v>
      </c>
      <c r="E157" s="29" t="s">
        <v>289</v>
      </c>
    </row>
    <row r="158" spans="1:5" ht="12.75">
      <c r="A158" s="30" t="s">
        <v>45</v>
      </c>
      <c r="E158" s="31" t="s">
        <v>409</v>
      </c>
    </row>
    <row r="159" spans="1:5" ht="38.25">
      <c r="A159" t="s">
        <v>47</v>
      </c>
      <c r="E159" s="29" t="s">
        <v>291</v>
      </c>
    </row>
    <row r="160" spans="1:16" ht="12.75">
      <c r="A160" s="18" t="s">
        <v>38</v>
      </c>
      <c s="23" t="s">
        <v>17</v>
      </c>
      <c s="23" t="s">
        <v>292</v>
      </c>
      <c s="18" t="s">
        <v>40</v>
      </c>
      <c s="24" t="s">
        <v>293</v>
      </c>
      <c s="25" t="s">
        <v>261</v>
      </c>
      <c s="26">
        <v>170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76.5">
      <c r="A161" s="28" t="s">
        <v>43</v>
      </c>
      <c r="E161" s="29" t="s">
        <v>410</v>
      </c>
    </row>
    <row r="162" spans="1:5" ht="12.75">
      <c r="A162" s="30" t="s">
        <v>45</v>
      </c>
      <c r="E162" s="31" t="s">
        <v>411</v>
      </c>
    </row>
    <row r="163" spans="1:5" ht="51">
      <c r="A163" t="s">
        <v>47</v>
      </c>
      <c r="E163" s="29" t="s">
        <v>412</v>
      </c>
    </row>
    <row r="164" spans="1:16" ht="12.75">
      <c r="A164" s="18" t="s">
        <v>38</v>
      </c>
      <c s="23" t="s">
        <v>15</v>
      </c>
      <c s="23" t="s">
        <v>297</v>
      </c>
      <c s="18" t="s">
        <v>40</v>
      </c>
      <c s="24" t="s">
        <v>298</v>
      </c>
      <c s="25" t="s">
        <v>261</v>
      </c>
      <c s="26">
        <v>83</v>
      </c>
      <c s="27">
        <v>0</v>
      </c>
      <c s="27">
        <f>ROUND(ROUND(H164,2)*ROUND(G164,3),2)</f>
      </c>
      <c r="O164">
        <f>(I164*21)/100</f>
      </c>
      <c t="s">
        <v>17</v>
      </c>
    </row>
    <row r="165" spans="1:5" ht="63.75">
      <c r="A165" s="28" t="s">
        <v>43</v>
      </c>
      <c r="E165" s="29" t="s">
        <v>413</v>
      </c>
    </row>
    <row r="166" spans="1:5" ht="12.75">
      <c r="A166" s="30" t="s">
        <v>45</v>
      </c>
      <c r="E166" s="31" t="s">
        <v>414</v>
      </c>
    </row>
    <row r="167" spans="1:5" ht="63.75">
      <c r="A167" t="s">
        <v>47</v>
      </c>
      <c r="E167" s="29" t="s">
        <v>300</v>
      </c>
    </row>
    <row r="168" spans="1:16" ht="12.75">
      <c r="A168" s="18" t="s">
        <v>38</v>
      </c>
      <c s="23" t="s">
        <v>16</v>
      </c>
      <c s="23" t="s">
        <v>415</v>
      </c>
      <c s="18" t="s">
        <v>40</v>
      </c>
      <c s="24" t="s">
        <v>416</v>
      </c>
      <c s="25" t="s">
        <v>116</v>
      </c>
      <c s="26">
        <v>1</v>
      </c>
      <c s="27">
        <v>0</v>
      </c>
      <c s="27">
        <f>ROUND(ROUND(H168,2)*ROUND(G168,3),2)</f>
      </c>
      <c r="O168">
        <f>(I168*21)/100</f>
      </c>
      <c t="s">
        <v>17</v>
      </c>
    </row>
    <row r="169" spans="1:5" ht="38.25">
      <c r="A169" s="28" t="s">
        <v>43</v>
      </c>
      <c r="E169" s="29" t="s">
        <v>417</v>
      </c>
    </row>
    <row r="170" spans="1:5" ht="12.75">
      <c r="A170" s="30" t="s">
        <v>45</v>
      </c>
      <c r="E170" s="31" t="s">
        <v>46</v>
      </c>
    </row>
    <row r="171" spans="1:5" ht="409.5">
      <c r="A171" t="s">
        <v>47</v>
      </c>
      <c r="E171" s="29" t="s">
        <v>418</v>
      </c>
    </row>
    <row r="172" spans="1:16" ht="12.75">
      <c r="A172" s="18" t="s">
        <v>38</v>
      </c>
      <c s="23" t="s">
        <v>28</v>
      </c>
      <c s="23" t="s">
        <v>419</v>
      </c>
      <c s="18" t="s">
        <v>40</v>
      </c>
      <c s="24" t="s">
        <v>420</v>
      </c>
      <c s="25" t="s">
        <v>261</v>
      </c>
      <c s="26">
        <v>6</v>
      </c>
      <c s="27">
        <v>0</v>
      </c>
      <c s="27">
        <f>ROUND(ROUND(H172,2)*ROUND(G172,3),2)</f>
      </c>
      <c r="O172">
        <f>(I172*21)/100</f>
      </c>
      <c t="s">
        <v>17</v>
      </c>
    </row>
    <row r="173" spans="1:5" ht="38.25">
      <c r="A173" s="28" t="s">
        <v>43</v>
      </c>
      <c r="E173" s="29" t="s">
        <v>303</v>
      </c>
    </row>
    <row r="174" spans="1:5" ht="12.75">
      <c r="A174" s="30" t="s">
        <v>45</v>
      </c>
      <c r="E174" s="31" t="s">
        <v>421</v>
      </c>
    </row>
    <row r="175" spans="1:5" ht="25.5">
      <c r="A175" t="s">
        <v>47</v>
      </c>
      <c r="E175" s="29" t="s">
        <v>304</v>
      </c>
    </row>
    <row r="176" spans="1:16" ht="12.75">
      <c r="A176" s="18" t="s">
        <v>38</v>
      </c>
      <c s="23" t="s">
        <v>30</v>
      </c>
      <c s="23" t="s">
        <v>422</v>
      </c>
      <c s="18" t="s">
        <v>40</v>
      </c>
      <c s="24" t="s">
        <v>423</v>
      </c>
      <c s="25" t="s">
        <v>261</v>
      </c>
      <c s="26">
        <v>12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38.25">
      <c r="A177" s="28" t="s">
        <v>43</v>
      </c>
      <c r="E177" s="29" t="s">
        <v>350</v>
      </c>
    </row>
    <row r="178" spans="1:5" ht="12.75">
      <c r="A178" s="30" t="s">
        <v>45</v>
      </c>
      <c r="E178" s="31" t="s">
        <v>424</v>
      </c>
    </row>
    <row r="179" spans="1:5" ht="25.5">
      <c r="A179" t="s">
        <v>47</v>
      </c>
      <c r="E179" s="29" t="s">
        <v>304</v>
      </c>
    </row>
    <row r="180" spans="1:16" ht="25.5">
      <c r="A180" s="18" t="s">
        <v>38</v>
      </c>
      <c s="23" t="s">
        <v>81</v>
      </c>
      <c s="23" t="s">
        <v>425</v>
      </c>
      <c s="18" t="s">
        <v>40</v>
      </c>
      <c s="24" t="s">
        <v>426</v>
      </c>
      <c s="25" t="s">
        <v>261</v>
      </c>
      <c s="26">
        <v>50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51">
      <c r="A181" s="28" t="s">
        <v>43</v>
      </c>
      <c r="E181" s="29" t="s">
        <v>427</v>
      </c>
    </row>
    <row r="182" spans="1:5" ht="12.75">
      <c r="A182" s="30" t="s">
        <v>45</v>
      </c>
      <c r="E182" s="31" t="s">
        <v>428</v>
      </c>
    </row>
    <row r="183" spans="1:5" ht="89.25">
      <c r="A183" t="s">
        <v>47</v>
      </c>
      <c r="E183" s="29" t="s">
        <v>429</v>
      </c>
    </row>
    <row r="184" spans="1:16" ht="12.75">
      <c r="A184" s="18" t="s">
        <v>38</v>
      </c>
      <c s="23" t="s">
        <v>85</v>
      </c>
      <c s="23" t="s">
        <v>305</v>
      </c>
      <c s="18" t="s">
        <v>40</v>
      </c>
      <c s="24" t="s">
        <v>307</v>
      </c>
      <c s="25" t="s">
        <v>261</v>
      </c>
      <c s="26">
        <v>83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51">
      <c r="A185" s="28" t="s">
        <v>43</v>
      </c>
      <c r="E185" s="29" t="s">
        <v>430</v>
      </c>
    </row>
    <row r="186" spans="1:5" ht="12.75">
      <c r="A186" s="30" t="s">
        <v>45</v>
      </c>
      <c r="E186" s="31" t="s">
        <v>431</v>
      </c>
    </row>
    <row r="187" spans="1:5" ht="76.5">
      <c r="A187" t="s">
        <v>47</v>
      </c>
      <c r="E187" s="29" t="s">
        <v>310</v>
      </c>
    </row>
    <row r="188" spans="1:16" ht="12.75">
      <c r="A188" s="18" t="s">
        <v>38</v>
      </c>
      <c s="23" t="s">
        <v>33</v>
      </c>
      <c s="23" t="s">
        <v>432</v>
      </c>
      <c s="18" t="s">
        <v>40</v>
      </c>
      <c s="24" t="s">
        <v>433</v>
      </c>
      <c s="25" t="s">
        <v>105</v>
      </c>
      <c s="26">
        <v>41.5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63.75">
      <c r="A189" s="28" t="s">
        <v>43</v>
      </c>
      <c r="E189" s="29" t="s">
        <v>434</v>
      </c>
    </row>
    <row r="190" spans="1:5" ht="12.75">
      <c r="A190" s="30" t="s">
        <v>45</v>
      </c>
      <c r="E190" s="31" t="s">
        <v>435</v>
      </c>
    </row>
    <row r="191" spans="1:5" ht="76.5">
      <c r="A191" t="s">
        <v>47</v>
      </c>
      <c r="E191" s="29" t="s">
        <v>310</v>
      </c>
    </row>
    <row r="192" spans="1:16" ht="12.75">
      <c r="A192" s="18" t="s">
        <v>38</v>
      </c>
      <c s="23" t="s">
        <v>35</v>
      </c>
      <c s="23" t="s">
        <v>327</v>
      </c>
      <c s="18" t="s">
        <v>40</v>
      </c>
      <c s="24" t="s">
        <v>328</v>
      </c>
      <c s="25" t="s">
        <v>105</v>
      </c>
      <c s="26">
        <v>1546.8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25.5">
      <c r="A193" s="28" t="s">
        <v>43</v>
      </c>
      <c r="E193" s="29" t="s">
        <v>436</v>
      </c>
    </row>
    <row r="194" spans="1:5" ht="127.5">
      <c r="A194" s="30" t="s">
        <v>45</v>
      </c>
      <c r="E194" s="31" t="s">
        <v>393</v>
      </c>
    </row>
    <row r="195" spans="1:5" ht="25.5">
      <c r="A195" t="s">
        <v>47</v>
      </c>
      <c r="E195" s="29" t="s">
        <v>331</v>
      </c>
    </row>
    <row r="196" spans="1:16" ht="12.75">
      <c r="A196" s="18" t="s">
        <v>38</v>
      </c>
      <c s="23" t="s">
        <v>154</v>
      </c>
      <c s="23" t="s">
        <v>332</v>
      </c>
      <c s="18" t="s">
        <v>40</v>
      </c>
      <c s="24" t="s">
        <v>333</v>
      </c>
      <c s="25" t="s">
        <v>105</v>
      </c>
      <c s="26">
        <v>1546.8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25.5">
      <c r="A197" s="28" t="s">
        <v>43</v>
      </c>
      <c r="E197" s="29" t="s">
        <v>436</v>
      </c>
    </row>
    <row r="198" spans="1:5" ht="127.5">
      <c r="A198" s="30" t="s">
        <v>45</v>
      </c>
      <c r="E198" s="31" t="s">
        <v>393</v>
      </c>
    </row>
    <row r="199" spans="1:5" ht="25.5">
      <c r="A199" t="s">
        <v>47</v>
      </c>
      <c r="E199" s="29" t="s">
        <v>336</v>
      </c>
    </row>
    <row r="200" spans="1:16" ht="12.75">
      <c r="A200" s="18" t="s">
        <v>38</v>
      </c>
      <c s="23" t="s">
        <v>160</v>
      </c>
      <c s="23" t="s">
        <v>437</v>
      </c>
      <c s="18" t="s">
        <v>40</v>
      </c>
      <c s="24" t="s">
        <v>438</v>
      </c>
      <c s="25" t="s">
        <v>122</v>
      </c>
      <c s="26">
        <v>40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51">
      <c r="A201" s="28" t="s">
        <v>43</v>
      </c>
      <c r="E201" s="29" t="s">
        <v>439</v>
      </c>
    </row>
    <row r="202" spans="1:5" ht="12.75">
      <c r="A202" s="30" t="s">
        <v>45</v>
      </c>
      <c r="E202" s="31" t="s">
        <v>440</v>
      </c>
    </row>
    <row r="203" spans="1:5" ht="102">
      <c r="A203" t="s">
        <v>47</v>
      </c>
      <c r="E203" s="29" t="s">
        <v>441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444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442</v>
      </c>
      <c s="1"/>
      <c s="10" t="s">
        <v>443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444</v>
      </c>
      <c s="5"/>
      <c s="14" t="s">
        <v>445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15</v>
      </c>
      <c s="11" t="s">
        <v>16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281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38</v>
      </c>
      <c s="23" t="s">
        <v>23</v>
      </c>
      <c s="23" t="s">
        <v>446</v>
      </c>
      <c s="18" t="s">
        <v>40</v>
      </c>
      <c s="24" t="s">
        <v>447</v>
      </c>
      <c s="25" t="s">
        <v>116</v>
      </c>
      <c s="26">
        <v>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43</v>
      </c>
      <c r="E11" s="29" t="s">
        <v>448</v>
      </c>
    </row>
    <row r="12" spans="1:5" ht="89.25">
      <c r="A12" s="30" t="s">
        <v>45</v>
      </c>
      <c r="E12" s="31" t="s">
        <v>449</v>
      </c>
    </row>
    <row r="13" spans="1:5" ht="12.75">
      <c r="A13" t="s">
        <v>47</v>
      </c>
      <c r="E13" s="29" t="s">
        <v>450</v>
      </c>
    </row>
    <row r="14" spans="1:16" ht="25.5">
      <c r="A14" s="18" t="s">
        <v>38</v>
      </c>
      <c s="23" t="s">
        <v>17</v>
      </c>
      <c s="23" t="s">
        <v>451</v>
      </c>
      <c s="18" t="s">
        <v>40</v>
      </c>
      <c s="24" t="s">
        <v>452</v>
      </c>
      <c s="25" t="s">
        <v>116</v>
      </c>
      <c s="26">
        <v>27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43</v>
      </c>
      <c r="E15" s="29" t="s">
        <v>453</v>
      </c>
    </row>
    <row r="16" spans="1:5" ht="140.25">
      <c r="A16" s="30" t="s">
        <v>45</v>
      </c>
      <c r="E16" s="31" t="s">
        <v>454</v>
      </c>
    </row>
    <row r="17" spans="1:5" ht="51">
      <c r="A17" t="s">
        <v>47</v>
      </c>
      <c r="E17" s="29" t="s">
        <v>455</v>
      </c>
    </row>
    <row r="18" spans="1:16" ht="12.75">
      <c r="A18" s="18" t="s">
        <v>38</v>
      </c>
      <c s="23" t="s">
        <v>15</v>
      </c>
      <c s="23" t="s">
        <v>456</v>
      </c>
      <c s="18" t="s">
        <v>40</v>
      </c>
      <c s="24" t="s">
        <v>457</v>
      </c>
      <c s="25" t="s">
        <v>116</v>
      </c>
      <c s="26">
        <v>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43</v>
      </c>
      <c r="E19" s="29" t="s">
        <v>106</v>
      </c>
    </row>
    <row r="20" spans="1:5" ht="51">
      <c r="A20" s="30" t="s">
        <v>45</v>
      </c>
      <c r="E20" s="31" t="s">
        <v>458</v>
      </c>
    </row>
    <row r="21" spans="1:5" ht="12.75">
      <c r="A21" t="s">
        <v>47</v>
      </c>
      <c r="E21" s="29" t="s">
        <v>459</v>
      </c>
    </row>
    <row r="22" spans="1:16" ht="12.75">
      <c r="A22" s="18" t="s">
        <v>38</v>
      </c>
      <c s="23" t="s">
        <v>16</v>
      </c>
      <c s="23" t="s">
        <v>460</v>
      </c>
      <c s="18" t="s">
        <v>40</v>
      </c>
      <c s="24" t="s">
        <v>461</v>
      </c>
      <c s="25" t="s">
        <v>116</v>
      </c>
      <c s="26">
        <v>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462</v>
      </c>
    </row>
    <row r="24" spans="1:5" ht="63.75">
      <c r="A24" s="30" t="s">
        <v>45</v>
      </c>
      <c r="E24" s="31" t="s">
        <v>463</v>
      </c>
    </row>
    <row r="25" spans="1:5" ht="25.5">
      <c r="A25" t="s">
        <v>47</v>
      </c>
      <c r="E25" s="29" t="s">
        <v>464</v>
      </c>
    </row>
    <row r="26" spans="1:16" ht="12.75">
      <c r="A26" s="18" t="s">
        <v>38</v>
      </c>
      <c s="23" t="s">
        <v>28</v>
      </c>
      <c s="23" t="s">
        <v>465</v>
      </c>
      <c s="18" t="s">
        <v>40</v>
      </c>
      <c s="24" t="s">
        <v>466</v>
      </c>
      <c s="25" t="s">
        <v>116</v>
      </c>
      <c s="26">
        <v>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462</v>
      </c>
    </row>
    <row r="28" spans="1:5" ht="51">
      <c r="A28" s="30" t="s">
        <v>45</v>
      </c>
      <c r="E28" s="31" t="s">
        <v>467</v>
      </c>
    </row>
    <row r="29" spans="1:5" ht="25.5">
      <c r="A29" t="s">
        <v>47</v>
      </c>
      <c r="E29" s="29" t="s">
        <v>464</v>
      </c>
    </row>
    <row r="30" spans="1:16" ht="12.75">
      <c r="A30" s="18" t="s">
        <v>38</v>
      </c>
      <c s="23" t="s">
        <v>30</v>
      </c>
      <c s="23" t="s">
        <v>468</v>
      </c>
      <c s="18" t="s">
        <v>40</v>
      </c>
      <c s="24" t="s">
        <v>469</v>
      </c>
      <c s="25" t="s">
        <v>116</v>
      </c>
      <c s="26">
        <v>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43</v>
      </c>
      <c r="E31" s="29" t="s">
        <v>470</v>
      </c>
    </row>
    <row r="32" spans="1:5" ht="63.75">
      <c r="A32" s="30" t="s">
        <v>45</v>
      </c>
      <c r="E32" s="31" t="s">
        <v>471</v>
      </c>
    </row>
    <row r="33" spans="1:5" ht="38.25">
      <c r="A33" t="s">
        <v>47</v>
      </c>
      <c r="E33" s="29" t="s">
        <v>472</v>
      </c>
    </row>
    <row r="34" spans="1:16" ht="12.75">
      <c r="A34" s="18" t="s">
        <v>38</v>
      </c>
      <c s="23" t="s">
        <v>81</v>
      </c>
      <c s="23" t="s">
        <v>473</v>
      </c>
      <c s="18" t="s">
        <v>40</v>
      </c>
      <c s="24" t="s">
        <v>474</v>
      </c>
      <c s="25" t="s">
        <v>116</v>
      </c>
      <c s="26">
        <v>14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43</v>
      </c>
      <c r="E35" s="29" t="s">
        <v>448</v>
      </c>
    </row>
    <row r="36" spans="1:5" ht="12.75">
      <c r="A36" s="30" t="s">
        <v>45</v>
      </c>
      <c r="E36" s="31" t="s">
        <v>475</v>
      </c>
    </row>
    <row r="37" spans="1:5" ht="12.75">
      <c r="A37" t="s">
        <v>47</v>
      </c>
      <c r="E37" s="29" t="s">
        <v>450</v>
      </c>
    </row>
    <row r="38" spans="1:16" ht="25.5">
      <c r="A38" s="18" t="s">
        <v>38</v>
      </c>
      <c s="23" t="s">
        <v>85</v>
      </c>
      <c s="23" t="s">
        <v>476</v>
      </c>
      <c s="18" t="s">
        <v>40</v>
      </c>
      <c s="24" t="s">
        <v>477</v>
      </c>
      <c s="25" t="s">
        <v>116</v>
      </c>
      <c s="26">
        <v>27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43</v>
      </c>
      <c r="E39" s="29" t="s">
        <v>478</v>
      </c>
    </row>
    <row r="40" spans="1:5" ht="12.75">
      <c r="A40" s="30" t="s">
        <v>45</v>
      </c>
      <c r="E40" s="31" t="s">
        <v>479</v>
      </c>
    </row>
    <row r="41" spans="1:5" ht="63.75">
      <c r="A41" t="s">
        <v>47</v>
      </c>
      <c r="E41" s="29" t="s">
        <v>480</v>
      </c>
    </row>
    <row r="42" spans="1:16" ht="25.5">
      <c r="A42" s="18" t="s">
        <v>38</v>
      </c>
      <c s="23" t="s">
        <v>33</v>
      </c>
      <c s="23" t="s">
        <v>481</v>
      </c>
      <c s="18" t="s">
        <v>40</v>
      </c>
      <c s="24" t="s">
        <v>482</v>
      </c>
      <c s="25" t="s">
        <v>105</v>
      </c>
      <c s="26">
        <v>99.292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43</v>
      </c>
      <c r="E43" s="29" t="s">
        <v>483</v>
      </c>
    </row>
    <row r="44" spans="1:5" ht="76.5">
      <c r="A44" s="30" t="s">
        <v>45</v>
      </c>
      <c r="E44" s="31" t="s">
        <v>484</v>
      </c>
    </row>
    <row r="45" spans="1:5" ht="38.25">
      <c r="A45" t="s">
        <v>47</v>
      </c>
      <c r="E45" s="29" t="s">
        <v>485</v>
      </c>
    </row>
    <row r="46" spans="1:16" ht="25.5">
      <c r="A46" s="18" t="s">
        <v>38</v>
      </c>
      <c s="23" t="s">
        <v>35</v>
      </c>
      <c s="23" t="s">
        <v>486</v>
      </c>
      <c s="18" t="s">
        <v>40</v>
      </c>
      <c s="24" t="s">
        <v>487</v>
      </c>
      <c s="25" t="s">
        <v>105</v>
      </c>
      <c s="26">
        <v>99.292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43</v>
      </c>
      <c r="E47" s="29" t="s">
        <v>488</v>
      </c>
    </row>
    <row r="48" spans="1:5" ht="76.5">
      <c r="A48" s="30" t="s">
        <v>45</v>
      </c>
      <c r="E48" s="31" t="s">
        <v>484</v>
      </c>
    </row>
    <row r="49" spans="1:5" ht="38.25">
      <c r="A49" t="s">
        <v>47</v>
      </c>
      <c r="E49" s="29" t="s">
        <v>485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489</v>
      </c>
      <c s="32">
        <f>0+I9+I14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442</v>
      </c>
      <c s="1"/>
      <c s="10" t="s">
        <v>443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489</v>
      </c>
      <c s="5"/>
      <c s="14" t="s">
        <v>490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15</v>
      </c>
      <c s="11" t="s">
        <v>16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28</v>
      </c>
      <c s="19"/>
      <c s="21" t="s">
        <v>221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23</v>
      </c>
      <c s="23" t="s">
        <v>491</v>
      </c>
      <c s="18" t="s">
        <v>40</v>
      </c>
      <c s="24" t="s">
        <v>492</v>
      </c>
      <c s="25" t="s">
        <v>98</v>
      </c>
      <c s="26">
        <v>100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43</v>
      </c>
      <c r="E11" s="29" t="s">
        <v>493</v>
      </c>
    </row>
    <row r="12" spans="1:5" ht="12.75">
      <c r="A12" s="30" t="s">
        <v>45</v>
      </c>
      <c r="E12" s="31" t="s">
        <v>494</v>
      </c>
    </row>
    <row r="13" spans="1:5" ht="76.5">
      <c r="A13" t="s">
        <v>47</v>
      </c>
      <c r="E13" s="29" t="s">
        <v>495</v>
      </c>
    </row>
    <row r="14" spans="1:18" ht="12.75" customHeight="1">
      <c r="A14" s="5" t="s">
        <v>36</v>
      </c>
      <c s="5"/>
      <c s="35" t="s">
        <v>33</v>
      </c>
      <c s="5"/>
      <c s="21" t="s">
        <v>281</v>
      </c>
      <c s="5"/>
      <c s="5"/>
      <c s="5"/>
      <c s="36">
        <f>0+Q14</f>
      </c>
      <c r="O14">
        <f>0+R14</f>
      </c>
      <c r="Q14">
        <f>0+I15+I19+I23+I27+I31+I35+I39+I43+I47+I51+I55+I59+I63+I67+I71+I75+I79+I83+I87+I91+I95+I99</f>
      </c>
      <c>
        <f>0+O15+O19+O23+O27+O31+O35+O39+O43+O47+O51+O55+O59+O63+O67+O71+O75+O79+O83+O87+O91+O95+O99</f>
      </c>
    </row>
    <row r="15" spans="1:16" ht="12.75">
      <c r="A15" s="18" t="s">
        <v>38</v>
      </c>
      <c s="23" t="s">
        <v>23</v>
      </c>
      <c s="23" t="s">
        <v>496</v>
      </c>
      <c s="18" t="s">
        <v>40</v>
      </c>
      <c s="24" t="s">
        <v>497</v>
      </c>
      <c s="25" t="s">
        <v>116</v>
      </c>
      <c s="26">
        <v>50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25.5">
      <c r="A16" s="28" t="s">
        <v>43</v>
      </c>
      <c r="E16" s="29" t="s">
        <v>498</v>
      </c>
    </row>
    <row r="17" spans="1:5" ht="12.75">
      <c r="A17" s="30" t="s">
        <v>45</v>
      </c>
      <c r="E17" s="31" t="s">
        <v>107</v>
      </c>
    </row>
    <row r="18" spans="1:5" ht="38.25">
      <c r="A18" t="s">
        <v>47</v>
      </c>
      <c r="E18" s="29" t="s">
        <v>499</v>
      </c>
    </row>
    <row r="19" spans="1:16" ht="25.5">
      <c r="A19" s="18" t="s">
        <v>38</v>
      </c>
      <c s="23" t="s">
        <v>17</v>
      </c>
      <c s="23" t="s">
        <v>500</v>
      </c>
      <c s="18" t="s">
        <v>40</v>
      </c>
      <c s="24" t="s">
        <v>501</v>
      </c>
      <c s="25" t="s">
        <v>116</v>
      </c>
      <c s="26">
        <v>33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25.5">
      <c r="A20" s="28" t="s">
        <v>43</v>
      </c>
      <c r="E20" s="29" t="s">
        <v>502</v>
      </c>
    </row>
    <row r="21" spans="1:5" ht="12.75">
      <c r="A21" s="30" t="s">
        <v>45</v>
      </c>
      <c r="E21" s="31" t="s">
        <v>503</v>
      </c>
    </row>
    <row r="22" spans="1:5" ht="63.75">
      <c r="A22" t="s">
        <v>47</v>
      </c>
      <c r="E22" s="29" t="s">
        <v>504</v>
      </c>
    </row>
    <row r="23" spans="1:16" ht="12.75">
      <c r="A23" s="18" t="s">
        <v>38</v>
      </c>
      <c s="23" t="s">
        <v>15</v>
      </c>
      <c s="23" t="s">
        <v>505</v>
      </c>
      <c s="18" t="s">
        <v>40</v>
      </c>
      <c s="24" t="s">
        <v>506</v>
      </c>
      <c s="25" t="s">
        <v>116</v>
      </c>
      <c s="26">
        <v>33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43</v>
      </c>
      <c r="E24" s="29" t="s">
        <v>507</v>
      </c>
    </row>
    <row r="25" spans="1:5" ht="12.75">
      <c r="A25" s="30" t="s">
        <v>45</v>
      </c>
      <c r="E25" s="31" t="s">
        <v>508</v>
      </c>
    </row>
    <row r="26" spans="1:5" ht="25.5">
      <c r="A26" t="s">
        <v>47</v>
      </c>
      <c r="E26" s="29" t="s">
        <v>509</v>
      </c>
    </row>
    <row r="27" spans="1:16" ht="12.75">
      <c r="A27" s="18" t="s">
        <v>38</v>
      </c>
      <c s="23" t="s">
        <v>16</v>
      </c>
      <c s="23" t="s">
        <v>510</v>
      </c>
      <c s="18" t="s">
        <v>40</v>
      </c>
      <c s="24" t="s">
        <v>511</v>
      </c>
      <c s="25" t="s">
        <v>512</v>
      </c>
      <c s="26">
        <v>4950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513</v>
      </c>
    </row>
    <row r="29" spans="1:5" ht="12.75">
      <c r="A29" s="30" t="s">
        <v>45</v>
      </c>
      <c r="E29" s="31" t="s">
        <v>514</v>
      </c>
    </row>
    <row r="30" spans="1:5" ht="25.5">
      <c r="A30" t="s">
        <v>47</v>
      </c>
      <c r="E30" s="29" t="s">
        <v>515</v>
      </c>
    </row>
    <row r="31" spans="1:16" ht="25.5">
      <c r="A31" s="18" t="s">
        <v>38</v>
      </c>
      <c s="23" t="s">
        <v>28</v>
      </c>
      <c s="23" t="s">
        <v>516</v>
      </c>
      <c s="18" t="s">
        <v>40</v>
      </c>
      <c s="24" t="s">
        <v>517</v>
      </c>
      <c s="25" t="s">
        <v>116</v>
      </c>
      <c s="26">
        <v>9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43</v>
      </c>
      <c r="E32" s="29" t="s">
        <v>518</v>
      </c>
    </row>
    <row r="33" spans="1:5" ht="12.75">
      <c r="A33" s="30" t="s">
        <v>45</v>
      </c>
      <c r="E33" s="31" t="s">
        <v>519</v>
      </c>
    </row>
    <row r="34" spans="1:5" ht="63.75">
      <c r="A34" t="s">
        <v>47</v>
      </c>
      <c r="E34" s="29" t="s">
        <v>504</v>
      </c>
    </row>
    <row r="35" spans="1:16" ht="12.75">
      <c r="A35" s="18" t="s">
        <v>38</v>
      </c>
      <c s="23" t="s">
        <v>30</v>
      </c>
      <c s="23" t="s">
        <v>520</v>
      </c>
      <c s="18" t="s">
        <v>40</v>
      </c>
      <c s="24" t="s">
        <v>521</v>
      </c>
      <c s="25" t="s">
        <v>116</v>
      </c>
      <c s="26">
        <v>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43</v>
      </c>
      <c r="E36" s="29" t="s">
        <v>522</v>
      </c>
    </row>
    <row r="37" spans="1:5" ht="12.75">
      <c r="A37" s="30" t="s">
        <v>45</v>
      </c>
      <c r="E37" s="31" t="s">
        <v>523</v>
      </c>
    </row>
    <row r="38" spans="1:5" ht="25.5">
      <c r="A38" t="s">
        <v>47</v>
      </c>
      <c r="E38" s="29" t="s">
        <v>509</v>
      </c>
    </row>
    <row r="39" spans="1:16" ht="12.75">
      <c r="A39" s="18" t="s">
        <v>38</v>
      </c>
      <c s="23" t="s">
        <v>81</v>
      </c>
      <c s="23" t="s">
        <v>524</v>
      </c>
      <c s="18" t="s">
        <v>40</v>
      </c>
      <c s="24" t="s">
        <v>525</v>
      </c>
      <c s="25" t="s">
        <v>512</v>
      </c>
      <c s="26">
        <v>1350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43</v>
      </c>
      <c r="E40" s="29" t="s">
        <v>526</v>
      </c>
    </row>
    <row r="41" spans="1:5" ht="12.75">
      <c r="A41" s="30" t="s">
        <v>45</v>
      </c>
      <c r="E41" s="31" t="s">
        <v>527</v>
      </c>
    </row>
    <row r="42" spans="1:5" ht="25.5">
      <c r="A42" t="s">
        <v>47</v>
      </c>
      <c r="E42" s="29" t="s">
        <v>515</v>
      </c>
    </row>
    <row r="43" spans="1:16" ht="12.75">
      <c r="A43" s="18" t="s">
        <v>38</v>
      </c>
      <c s="23" t="s">
        <v>85</v>
      </c>
      <c s="23" t="s">
        <v>528</v>
      </c>
      <c s="18" t="s">
        <v>40</v>
      </c>
      <c s="24" t="s">
        <v>529</v>
      </c>
      <c s="25" t="s">
        <v>116</v>
      </c>
      <c s="26">
        <v>47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43</v>
      </c>
      <c r="E44" s="29" t="s">
        <v>530</v>
      </c>
    </row>
    <row r="45" spans="1:5" ht="12.75">
      <c r="A45" s="30" t="s">
        <v>45</v>
      </c>
      <c r="E45" s="31" t="s">
        <v>531</v>
      </c>
    </row>
    <row r="46" spans="1:5" ht="63.75">
      <c r="A46" t="s">
        <v>47</v>
      </c>
      <c r="E46" s="29" t="s">
        <v>532</v>
      </c>
    </row>
    <row r="47" spans="1:16" ht="12.75">
      <c r="A47" s="18" t="s">
        <v>38</v>
      </c>
      <c s="23" t="s">
        <v>33</v>
      </c>
      <c s="23" t="s">
        <v>533</v>
      </c>
      <c s="18" t="s">
        <v>40</v>
      </c>
      <c s="24" t="s">
        <v>534</v>
      </c>
      <c s="25" t="s">
        <v>116</v>
      </c>
      <c s="26">
        <v>47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43</v>
      </c>
      <c r="E48" s="29" t="s">
        <v>535</v>
      </c>
    </row>
    <row r="49" spans="1:5" ht="12.75">
      <c r="A49" s="30" t="s">
        <v>45</v>
      </c>
      <c r="E49" s="31" t="s">
        <v>536</v>
      </c>
    </row>
    <row r="50" spans="1:5" ht="25.5">
      <c r="A50" t="s">
        <v>47</v>
      </c>
      <c r="E50" s="29" t="s">
        <v>509</v>
      </c>
    </row>
    <row r="51" spans="1:16" ht="12.75">
      <c r="A51" s="18" t="s">
        <v>38</v>
      </c>
      <c s="23" t="s">
        <v>35</v>
      </c>
      <c s="23" t="s">
        <v>537</v>
      </c>
      <c s="18" t="s">
        <v>40</v>
      </c>
      <c s="24" t="s">
        <v>538</v>
      </c>
      <c s="25" t="s">
        <v>512</v>
      </c>
      <c s="26">
        <v>7050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43</v>
      </c>
      <c r="E52" s="29" t="s">
        <v>539</v>
      </c>
    </row>
    <row r="53" spans="1:5" ht="12.75">
      <c r="A53" s="30" t="s">
        <v>45</v>
      </c>
      <c r="E53" s="31" t="s">
        <v>540</v>
      </c>
    </row>
    <row r="54" spans="1:5" ht="25.5">
      <c r="A54" t="s">
        <v>47</v>
      </c>
      <c r="E54" s="29" t="s">
        <v>541</v>
      </c>
    </row>
    <row r="55" spans="1:16" ht="12.75">
      <c r="A55" s="18" t="s">
        <v>38</v>
      </c>
      <c s="23" t="s">
        <v>154</v>
      </c>
      <c s="23" t="s">
        <v>542</v>
      </c>
      <c s="18" t="s">
        <v>40</v>
      </c>
      <c s="24" t="s">
        <v>543</v>
      </c>
      <c s="25" t="s">
        <v>116</v>
      </c>
      <c s="26">
        <v>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43</v>
      </c>
      <c r="E56" s="29" t="s">
        <v>544</v>
      </c>
    </row>
    <row r="57" spans="1:5" ht="12.75">
      <c r="A57" s="30" t="s">
        <v>45</v>
      </c>
      <c r="E57" s="31" t="s">
        <v>325</v>
      </c>
    </row>
    <row r="58" spans="1:5" ht="76.5">
      <c r="A58" t="s">
        <v>47</v>
      </c>
      <c r="E58" s="29" t="s">
        <v>545</v>
      </c>
    </row>
    <row r="59" spans="1:16" ht="12.75">
      <c r="A59" s="18" t="s">
        <v>38</v>
      </c>
      <c s="23" t="s">
        <v>160</v>
      </c>
      <c s="23" t="s">
        <v>546</v>
      </c>
      <c s="18" t="s">
        <v>40</v>
      </c>
      <c s="24" t="s">
        <v>547</v>
      </c>
      <c s="25" t="s">
        <v>116</v>
      </c>
      <c s="26">
        <v>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43</v>
      </c>
      <c r="E60" s="29" t="s">
        <v>548</v>
      </c>
    </row>
    <row r="61" spans="1:5" ht="12.75">
      <c r="A61" s="30" t="s">
        <v>45</v>
      </c>
      <c r="E61" s="31" t="s">
        <v>345</v>
      </c>
    </row>
    <row r="62" spans="1:5" ht="25.5">
      <c r="A62" t="s">
        <v>47</v>
      </c>
      <c r="E62" s="29" t="s">
        <v>549</v>
      </c>
    </row>
    <row r="63" spans="1:16" ht="12.75">
      <c r="A63" s="18" t="s">
        <v>38</v>
      </c>
      <c s="23" t="s">
        <v>166</v>
      </c>
      <c s="23" t="s">
        <v>550</v>
      </c>
      <c s="18" t="s">
        <v>40</v>
      </c>
      <c s="24" t="s">
        <v>551</v>
      </c>
      <c s="25" t="s">
        <v>512</v>
      </c>
      <c s="26">
        <v>300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43</v>
      </c>
      <c r="E64" s="29" t="s">
        <v>552</v>
      </c>
    </row>
    <row r="65" spans="1:5" ht="12.75">
      <c r="A65" s="30" t="s">
        <v>45</v>
      </c>
      <c r="E65" s="31" t="s">
        <v>553</v>
      </c>
    </row>
    <row r="66" spans="1:5" ht="25.5">
      <c r="A66" t="s">
        <v>47</v>
      </c>
      <c r="E66" s="29" t="s">
        <v>554</v>
      </c>
    </row>
    <row r="67" spans="1:16" ht="12.75">
      <c r="A67" s="18" t="s">
        <v>38</v>
      </c>
      <c s="23" t="s">
        <v>172</v>
      </c>
      <c s="23" t="s">
        <v>555</v>
      </c>
      <c s="18" t="s">
        <v>40</v>
      </c>
      <c s="24" t="s">
        <v>556</v>
      </c>
      <c s="25" t="s">
        <v>116</v>
      </c>
      <c s="26">
        <v>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25.5">
      <c r="A68" s="28" t="s">
        <v>43</v>
      </c>
      <c r="E68" s="29" t="s">
        <v>557</v>
      </c>
    </row>
    <row r="69" spans="1:5" ht="12.75">
      <c r="A69" s="30" t="s">
        <v>45</v>
      </c>
      <c r="E69" s="31" t="s">
        <v>325</v>
      </c>
    </row>
    <row r="70" spans="1:5" ht="63.75">
      <c r="A70" t="s">
        <v>47</v>
      </c>
      <c r="E70" s="29" t="s">
        <v>558</v>
      </c>
    </row>
    <row r="71" spans="1:16" ht="12.75">
      <c r="A71" s="18" t="s">
        <v>38</v>
      </c>
      <c s="23" t="s">
        <v>178</v>
      </c>
      <c s="23" t="s">
        <v>559</v>
      </c>
      <c s="18" t="s">
        <v>40</v>
      </c>
      <c s="24" t="s">
        <v>560</v>
      </c>
      <c s="25" t="s">
        <v>116</v>
      </c>
      <c s="26">
        <v>2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43</v>
      </c>
      <c r="E72" s="29" t="s">
        <v>561</v>
      </c>
    </row>
    <row r="73" spans="1:5" ht="12.75">
      <c r="A73" s="30" t="s">
        <v>45</v>
      </c>
      <c r="E73" s="31" t="s">
        <v>345</v>
      </c>
    </row>
    <row r="74" spans="1:5" ht="25.5">
      <c r="A74" t="s">
        <v>47</v>
      </c>
      <c r="E74" s="29" t="s">
        <v>549</v>
      </c>
    </row>
    <row r="75" spans="1:16" ht="12.75">
      <c r="A75" s="18" t="s">
        <v>38</v>
      </c>
      <c s="23" t="s">
        <v>183</v>
      </c>
      <c s="23" t="s">
        <v>562</v>
      </c>
      <c s="18" t="s">
        <v>40</v>
      </c>
      <c s="24" t="s">
        <v>563</v>
      </c>
      <c s="25" t="s">
        <v>512</v>
      </c>
      <c s="26">
        <v>300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43</v>
      </c>
      <c r="E76" s="29" t="s">
        <v>564</v>
      </c>
    </row>
    <row r="77" spans="1:5" ht="12.75">
      <c r="A77" s="30" t="s">
        <v>45</v>
      </c>
      <c r="E77" s="31" t="s">
        <v>553</v>
      </c>
    </row>
    <row r="78" spans="1:5" ht="25.5">
      <c r="A78" t="s">
        <v>47</v>
      </c>
      <c r="E78" s="29" t="s">
        <v>554</v>
      </c>
    </row>
    <row r="79" spans="1:16" ht="25.5">
      <c r="A79" s="18" t="s">
        <v>38</v>
      </c>
      <c s="23" t="s">
        <v>188</v>
      </c>
      <c s="23" t="s">
        <v>565</v>
      </c>
      <c s="18" t="s">
        <v>40</v>
      </c>
      <c s="24" t="s">
        <v>566</v>
      </c>
      <c s="25" t="s">
        <v>116</v>
      </c>
      <c s="26">
        <v>29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25.5">
      <c r="A80" s="28" t="s">
        <v>43</v>
      </c>
      <c r="E80" s="29" t="s">
        <v>567</v>
      </c>
    </row>
    <row r="81" spans="1:5" ht="12.75">
      <c r="A81" s="30" t="s">
        <v>45</v>
      </c>
      <c r="E81" s="31" t="s">
        <v>568</v>
      </c>
    </row>
    <row r="82" spans="1:5" ht="63.75">
      <c r="A82" t="s">
        <v>47</v>
      </c>
      <c r="E82" s="29" t="s">
        <v>558</v>
      </c>
    </row>
    <row r="83" spans="1:16" ht="12.75">
      <c r="A83" s="18" t="s">
        <v>38</v>
      </c>
      <c s="23" t="s">
        <v>194</v>
      </c>
      <c s="23" t="s">
        <v>569</v>
      </c>
      <c s="18" t="s">
        <v>40</v>
      </c>
      <c s="24" t="s">
        <v>570</v>
      </c>
      <c s="25" t="s">
        <v>116</v>
      </c>
      <c s="26">
        <v>29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43</v>
      </c>
      <c r="E84" s="29" t="s">
        <v>571</v>
      </c>
    </row>
    <row r="85" spans="1:5" ht="12.75">
      <c r="A85" s="30" t="s">
        <v>45</v>
      </c>
      <c r="E85" s="31" t="s">
        <v>230</v>
      </c>
    </row>
    <row r="86" spans="1:5" ht="25.5">
      <c r="A86" t="s">
        <v>47</v>
      </c>
      <c r="E86" s="29" t="s">
        <v>549</v>
      </c>
    </row>
    <row r="87" spans="1:16" ht="12.75">
      <c r="A87" s="18" t="s">
        <v>38</v>
      </c>
      <c s="23" t="s">
        <v>572</v>
      </c>
      <c s="23" t="s">
        <v>573</v>
      </c>
      <c s="18" t="s">
        <v>40</v>
      </c>
      <c s="24" t="s">
        <v>574</v>
      </c>
      <c s="25" t="s">
        <v>512</v>
      </c>
      <c s="26">
        <v>4350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43</v>
      </c>
      <c r="E88" s="29" t="s">
        <v>575</v>
      </c>
    </row>
    <row r="89" spans="1:5" ht="12.75">
      <c r="A89" s="30" t="s">
        <v>45</v>
      </c>
      <c r="E89" s="31" t="s">
        <v>576</v>
      </c>
    </row>
    <row r="90" spans="1:5" ht="25.5">
      <c r="A90" t="s">
        <v>47</v>
      </c>
      <c r="E90" s="29" t="s">
        <v>554</v>
      </c>
    </row>
    <row r="91" spans="1:16" ht="25.5">
      <c r="A91" s="18" t="s">
        <v>38</v>
      </c>
      <c s="23" t="s">
        <v>577</v>
      </c>
      <c s="23" t="s">
        <v>578</v>
      </c>
      <c s="18" t="s">
        <v>40</v>
      </c>
      <c s="24" t="s">
        <v>579</v>
      </c>
      <c s="25" t="s">
        <v>116</v>
      </c>
      <c s="26">
        <v>18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25.5">
      <c r="A92" s="28" t="s">
        <v>43</v>
      </c>
      <c r="E92" s="29" t="s">
        <v>580</v>
      </c>
    </row>
    <row r="93" spans="1:5" ht="12.75">
      <c r="A93" s="30" t="s">
        <v>45</v>
      </c>
      <c r="E93" s="31" t="s">
        <v>581</v>
      </c>
    </row>
    <row r="94" spans="1:5" ht="63.75">
      <c r="A94" t="s">
        <v>47</v>
      </c>
      <c r="E94" s="29" t="s">
        <v>558</v>
      </c>
    </row>
    <row r="95" spans="1:16" ht="12.75">
      <c r="A95" s="18" t="s">
        <v>38</v>
      </c>
      <c s="23" t="s">
        <v>582</v>
      </c>
      <c s="23" t="s">
        <v>583</v>
      </c>
      <c s="18" t="s">
        <v>40</v>
      </c>
      <c s="24" t="s">
        <v>584</v>
      </c>
      <c s="25" t="s">
        <v>116</v>
      </c>
      <c s="26">
        <v>18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43</v>
      </c>
      <c r="E96" s="29" t="s">
        <v>585</v>
      </c>
    </row>
    <row r="97" spans="1:5" ht="12.75">
      <c r="A97" s="30" t="s">
        <v>45</v>
      </c>
      <c r="E97" s="31" t="s">
        <v>586</v>
      </c>
    </row>
    <row r="98" spans="1:5" ht="25.5">
      <c r="A98" t="s">
        <v>47</v>
      </c>
      <c r="E98" s="29" t="s">
        <v>549</v>
      </c>
    </row>
    <row r="99" spans="1:16" ht="12.75">
      <c r="A99" s="18" t="s">
        <v>38</v>
      </c>
      <c s="23" t="s">
        <v>587</v>
      </c>
      <c s="23" t="s">
        <v>588</v>
      </c>
      <c s="18" t="s">
        <v>40</v>
      </c>
      <c s="24" t="s">
        <v>589</v>
      </c>
      <c s="25" t="s">
        <v>512</v>
      </c>
      <c s="26">
        <v>2700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43</v>
      </c>
      <c r="E100" s="29" t="s">
        <v>590</v>
      </c>
    </row>
    <row r="101" spans="1:5" ht="12.75">
      <c r="A101" s="30" t="s">
        <v>45</v>
      </c>
      <c r="E101" s="31" t="s">
        <v>591</v>
      </c>
    </row>
    <row r="102" spans="1:5" ht="25.5">
      <c r="A102" t="s">
        <v>47</v>
      </c>
      <c r="E102" s="29" t="s">
        <v>554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0+O8+O17+O50+O59+O76+O97+O102+O111+O120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592</v>
      </c>
      <c s="32">
        <f>0+I8+I17+I50+I59+I76+I97+I102+I111+I120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592</v>
      </c>
      <c s="5"/>
      <c s="14" t="s">
        <v>593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15</v>
      </c>
      <c s="11" t="s">
        <v>16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23</v>
      </c>
      <c s="23" t="s">
        <v>96</v>
      </c>
      <c s="18" t="s">
        <v>23</v>
      </c>
      <c s="24" t="s">
        <v>97</v>
      </c>
      <c s="25" t="s">
        <v>98</v>
      </c>
      <c s="26">
        <v>160.385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43</v>
      </c>
      <c r="E10" s="29" t="s">
        <v>99</v>
      </c>
    </row>
    <row r="11" spans="1:5" ht="165.75">
      <c r="A11" s="30" t="s">
        <v>45</v>
      </c>
      <c r="E11" s="31" t="s">
        <v>594</v>
      </c>
    </row>
    <row r="12" spans="1:5" ht="25.5">
      <c r="A12" t="s">
        <v>47</v>
      </c>
      <c r="E12" s="29" t="s">
        <v>101</v>
      </c>
    </row>
    <row r="13" spans="1:16" ht="12.75">
      <c r="A13" s="18" t="s">
        <v>38</v>
      </c>
      <c s="23" t="s">
        <v>17</v>
      </c>
      <c s="23" t="s">
        <v>96</v>
      </c>
      <c s="18" t="s">
        <v>17</v>
      </c>
      <c s="24" t="s">
        <v>97</v>
      </c>
      <c s="25" t="s">
        <v>98</v>
      </c>
      <c s="26">
        <v>2.45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43</v>
      </c>
      <c r="E14" s="29" t="s">
        <v>595</v>
      </c>
    </row>
    <row r="15" spans="1:5" ht="25.5">
      <c r="A15" s="30" t="s">
        <v>45</v>
      </c>
      <c r="E15" s="31" t="s">
        <v>596</v>
      </c>
    </row>
    <row r="16" spans="1:5" ht="25.5">
      <c r="A16" t="s">
        <v>47</v>
      </c>
      <c r="E16" s="29" t="s">
        <v>597</v>
      </c>
    </row>
    <row r="17" spans="1:18" ht="12.75" customHeight="1">
      <c r="A17" s="5" t="s">
        <v>36</v>
      </c>
      <c s="5"/>
      <c s="35" t="s">
        <v>23</v>
      </c>
      <c s="5"/>
      <c s="21" t="s">
        <v>102</v>
      </c>
      <c s="5"/>
      <c s="5"/>
      <c s="5"/>
      <c s="36">
        <f>0+Q17</f>
      </c>
      <c r="O17">
        <f>0+R17</f>
      </c>
      <c r="Q17">
        <f>0+I18+I22+I26+I30+I34+I38+I42+I46</f>
      </c>
      <c>
        <f>0+O18+O22+O26+O30+O34+O38+O42+O46</f>
      </c>
    </row>
    <row r="18" spans="1:16" ht="12.75">
      <c r="A18" s="18" t="s">
        <v>38</v>
      </c>
      <c s="23" t="s">
        <v>23</v>
      </c>
      <c s="23" t="s">
        <v>109</v>
      </c>
      <c s="18" t="s">
        <v>40</v>
      </c>
      <c s="24" t="s">
        <v>110</v>
      </c>
      <c s="25" t="s">
        <v>105</v>
      </c>
      <c s="26">
        <v>23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43</v>
      </c>
      <c r="E19" s="29" t="s">
        <v>111</v>
      </c>
    </row>
    <row r="20" spans="1:5" ht="89.25">
      <c r="A20" s="30" t="s">
        <v>45</v>
      </c>
      <c r="E20" s="31" t="s">
        <v>598</v>
      </c>
    </row>
    <row r="21" spans="1:5" ht="12.75">
      <c r="A21" t="s">
        <v>47</v>
      </c>
      <c r="E21" s="29" t="s">
        <v>113</v>
      </c>
    </row>
    <row r="22" spans="1:16" ht="25.5">
      <c r="A22" s="18" t="s">
        <v>38</v>
      </c>
      <c s="23" t="s">
        <v>17</v>
      </c>
      <c s="23" t="s">
        <v>348</v>
      </c>
      <c s="18" t="s">
        <v>40</v>
      </c>
      <c s="24" t="s">
        <v>349</v>
      </c>
      <c s="25" t="s">
        <v>122</v>
      </c>
      <c s="26">
        <v>21.85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43</v>
      </c>
      <c r="E23" s="29" t="s">
        <v>599</v>
      </c>
    </row>
    <row r="24" spans="1:5" ht="89.25">
      <c r="A24" s="30" t="s">
        <v>45</v>
      </c>
      <c r="E24" s="31" t="s">
        <v>600</v>
      </c>
    </row>
    <row r="25" spans="1:5" ht="63.75">
      <c r="A25" t="s">
        <v>47</v>
      </c>
      <c r="E25" s="29" t="s">
        <v>352</v>
      </c>
    </row>
    <row r="26" spans="1:16" ht="12.75">
      <c r="A26" s="18" t="s">
        <v>38</v>
      </c>
      <c s="23" t="s">
        <v>15</v>
      </c>
      <c s="23" t="s">
        <v>601</v>
      </c>
      <c s="18" t="s">
        <v>40</v>
      </c>
      <c s="24" t="s">
        <v>602</v>
      </c>
      <c s="25" t="s">
        <v>603</v>
      </c>
      <c s="26">
        <v>168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604</v>
      </c>
    </row>
    <row r="28" spans="1:5" ht="12.75">
      <c r="A28" s="30" t="s">
        <v>45</v>
      </c>
      <c r="E28" s="31" t="s">
        <v>605</v>
      </c>
    </row>
    <row r="29" spans="1:5" ht="38.25">
      <c r="A29" t="s">
        <v>47</v>
      </c>
      <c r="E29" s="29" t="s">
        <v>606</v>
      </c>
    </row>
    <row r="30" spans="1:16" ht="12.75">
      <c r="A30" s="18" t="s">
        <v>38</v>
      </c>
      <c s="23" t="s">
        <v>16</v>
      </c>
      <c s="23" t="s">
        <v>131</v>
      </c>
      <c s="18" t="s">
        <v>40</v>
      </c>
      <c s="24" t="s">
        <v>132</v>
      </c>
      <c s="25" t="s">
        <v>122</v>
      </c>
      <c s="26">
        <v>45.885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43</v>
      </c>
      <c r="E31" s="29" t="s">
        <v>599</v>
      </c>
    </row>
    <row r="32" spans="1:5" ht="89.25">
      <c r="A32" s="30" t="s">
        <v>45</v>
      </c>
      <c r="E32" s="31" t="s">
        <v>607</v>
      </c>
    </row>
    <row r="33" spans="1:5" ht="369.75">
      <c r="A33" t="s">
        <v>47</v>
      </c>
      <c r="E33" s="29" t="s">
        <v>135</v>
      </c>
    </row>
    <row r="34" spans="1:16" ht="12.75">
      <c r="A34" s="18" t="s">
        <v>38</v>
      </c>
      <c s="23" t="s">
        <v>28</v>
      </c>
      <c s="23" t="s">
        <v>150</v>
      </c>
      <c s="18" t="s">
        <v>40</v>
      </c>
      <c s="24" t="s">
        <v>151</v>
      </c>
      <c s="25" t="s">
        <v>122</v>
      </c>
      <c s="26">
        <v>11.25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43</v>
      </c>
      <c r="E35" s="29" t="s">
        <v>599</v>
      </c>
    </row>
    <row r="36" spans="1:5" ht="12.75">
      <c r="A36" s="30" t="s">
        <v>45</v>
      </c>
      <c r="E36" s="31" t="s">
        <v>608</v>
      </c>
    </row>
    <row r="37" spans="1:5" ht="318.75">
      <c r="A37" t="s">
        <v>47</v>
      </c>
      <c r="E37" s="29" t="s">
        <v>149</v>
      </c>
    </row>
    <row r="38" spans="1:16" ht="12.75">
      <c r="A38" s="18" t="s">
        <v>38</v>
      </c>
      <c s="23" t="s">
        <v>30</v>
      </c>
      <c s="23" t="s">
        <v>155</v>
      </c>
      <c s="18" t="s">
        <v>40</v>
      </c>
      <c s="24" t="s">
        <v>156</v>
      </c>
      <c s="25" t="s">
        <v>122</v>
      </c>
      <c s="26">
        <v>57.135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43</v>
      </c>
      <c r="E39" s="29" t="s">
        <v>157</v>
      </c>
    </row>
    <row r="40" spans="1:5" ht="89.25">
      <c r="A40" s="30" t="s">
        <v>45</v>
      </c>
      <c r="E40" s="31" t="s">
        <v>609</v>
      </c>
    </row>
    <row r="41" spans="1:5" ht="191.25">
      <c r="A41" t="s">
        <v>47</v>
      </c>
      <c r="E41" s="29" t="s">
        <v>159</v>
      </c>
    </row>
    <row r="42" spans="1:16" ht="12.75">
      <c r="A42" s="18" t="s">
        <v>38</v>
      </c>
      <c s="23" t="s">
        <v>81</v>
      </c>
      <c s="23" t="s">
        <v>167</v>
      </c>
      <c s="18" t="s">
        <v>40</v>
      </c>
      <c s="24" t="s">
        <v>168</v>
      </c>
      <c s="25" t="s">
        <v>122</v>
      </c>
      <c s="26">
        <v>3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51">
      <c r="A43" s="28" t="s">
        <v>43</v>
      </c>
      <c r="E43" s="29" t="s">
        <v>610</v>
      </c>
    </row>
    <row r="44" spans="1:5" ht="12.75">
      <c r="A44" s="30" t="s">
        <v>45</v>
      </c>
      <c r="E44" s="31" t="s">
        <v>611</v>
      </c>
    </row>
    <row r="45" spans="1:5" ht="280.5">
      <c r="A45" t="s">
        <v>47</v>
      </c>
      <c r="E45" s="29" t="s">
        <v>612</v>
      </c>
    </row>
    <row r="46" spans="1:16" ht="12.75">
      <c r="A46" s="18" t="s">
        <v>38</v>
      </c>
      <c s="23" t="s">
        <v>85</v>
      </c>
      <c s="23" t="s">
        <v>173</v>
      </c>
      <c s="18" t="s">
        <v>40</v>
      </c>
      <c s="24" t="s">
        <v>174</v>
      </c>
      <c s="25" t="s">
        <v>105</v>
      </c>
      <c s="26">
        <v>218.5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25.5">
      <c r="A47" s="28" t="s">
        <v>43</v>
      </c>
      <c r="E47" s="29" t="s">
        <v>599</v>
      </c>
    </row>
    <row r="48" spans="1:5" ht="89.25">
      <c r="A48" s="30" t="s">
        <v>45</v>
      </c>
      <c r="E48" s="31" t="s">
        <v>613</v>
      </c>
    </row>
    <row r="49" spans="1:5" ht="25.5">
      <c r="A49" t="s">
        <v>47</v>
      </c>
      <c r="E49" s="29" t="s">
        <v>177</v>
      </c>
    </row>
    <row r="50" spans="1:18" ht="12.75" customHeight="1">
      <c r="A50" s="5" t="s">
        <v>36</v>
      </c>
      <c s="5"/>
      <c s="35" t="s">
        <v>17</v>
      </c>
      <c s="5"/>
      <c s="21" t="s">
        <v>199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8" t="s">
        <v>38</v>
      </c>
      <c s="23" t="s">
        <v>23</v>
      </c>
      <c s="23" t="s">
        <v>614</v>
      </c>
      <c s="18" t="s">
        <v>40</v>
      </c>
      <c s="24" t="s">
        <v>615</v>
      </c>
      <c s="25" t="s">
        <v>122</v>
      </c>
      <c s="26">
        <v>2.1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38.25">
      <c r="A52" s="28" t="s">
        <v>43</v>
      </c>
      <c r="E52" s="29" t="s">
        <v>616</v>
      </c>
    </row>
    <row r="53" spans="1:5" ht="12.75">
      <c r="A53" s="30" t="s">
        <v>45</v>
      </c>
      <c r="E53" s="31" t="s">
        <v>617</v>
      </c>
    </row>
    <row r="54" spans="1:5" ht="357">
      <c r="A54" t="s">
        <v>47</v>
      </c>
      <c r="E54" s="29" t="s">
        <v>321</v>
      </c>
    </row>
    <row r="55" spans="1:16" ht="12.75">
      <c r="A55" s="18" t="s">
        <v>38</v>
      </c>
      <c s="23" t="s">
        <v>17</v>
      </c>
      <c s="23" t="s">
        <v>618</v>
      </c>
      <c s="18" t="s">
        <v>40</v>
      </c>
      <c s="24" t="s">
        <v>619</v>
      </c>
      <c s="25" t="s">
        <v>98</v>
      </c>
      <c s="26">
        <v>0.21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51">
      <c r="A56" s="28" t="s">
        <v>43</v>
      </c>
      <c r="E56" s="29" t="s">
        <v>620</v>
      </c>
    </row>
    <row r="57" spans="1:5" ht="12.75">
      <c r="A57" s="30" t="s">
        <v>45</v>
      </c>
      <c r="E57" s="31" t="s">
        <v>621</v>
      </c>
    </row>
    <row r="58" spans="1:5" ht="242.25">
      <c r="A58" t="s">
        <v>47</v>
      </c>
      <c r="E58" s="29" t="s">
        <v>622</v>
      </c>
    </row>
    <row r="59" spans="1:18" ht="12.75" customHeight="1">
      <c r="A59" s="5" t="s">
        <v>36</v>
      </c>
      <c s="5"/>
      <c s="35" t="s">
        <v>16</v>
      </c>
      <c s="5"/>
      <c s="21" t="s">
        <v>211</v>
      </c>
      <c s="5"/>
      <c s="5"/>
      <c s="5"/>
      <c s="36">
        <f>0+Q59</f>
      </c>
      <c r="O59">
        <f>0+R59</f>
      </c>
      <c r="Q59">
        <f>0+I60+I64+I68+I72</f>
      </c>
      <c>
        <f>0+O60+O64+O68+O72</f>
      </c>
    </row>
    <row r="60" spans="1:16" ht="12.75">
      <c r="A60" s="18" t="s">
        <v>38</v>
      </c>
      <c s="23" t="s">
        <v>23</v>
      </c>
      <c s="23" t="s">
        <v>623</v>
      </c>
      <c s="18" t="s">
        <v>40</v>
      </c>
      <c s="24" t="s">
        <v>624</v>
      </c>
      <c s="25" t="s">
        <v>122</v>
      </c>
      <c s="26">
        <v>0.163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38.25">
      <c r="A61" s="28" t="s">
        <v>43</v>
      </c>
      <c r="E61" s="29" t="s">
        <v>625</v>
      </c>
    </row>
    <row r="62" spans="1:5" ht="12.75">
      <c r="A62" s="30" t="s">
        <v>45</v>
      </c>
      <c r="E62" s="31" t="s">
        <v>626</v>
      </c>
    </row>
    <row r="63" spans="1:5" ht="229.5">
      <c r="A63" t="s">
        <v>47</v>
      </c>
      <c r="E63" s="29" t="s">
        <v>627</v>
      </c>
    </row>
    <row r="64" spans="1:16" ht="12.75">
      <c r="A64" s="18" t="s">
        <v>38</v>
      </c>
      <c s="23" t="s">
        <v>17</v>
      </c>
      <c s="23" t="s">
        <v>628</v>
      </c>
      <c s="18" t="s">
        <v>40</v>
      </c>
      <c s="24" t="s">
        <v>629</v>
      </c>
      <c s="25" t="s">
        <v>98</v>
      </c>
      <c s="26">
        <v>0.554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51">
      <c r="A65" s="28" t="s">
        <v>43</v>
      </c>
      <c r="E65" s="29" t="s">
        <v>630</v>
      </c>
    </row>
    <row r="66" spans="1:5" ht="12.75">
      <c r="A66" s="30" t="s">
        <v>45</v>
      </c>
      <c r="E66" s="31" t="s">
        <v>631</v>
      </c>
    </row>
    <row r="67" spans="1:5" ht="178.5">
      <c r="A67" t="s">
        <v>47</v>
      </c>
      <c r="E67" s="29" t="s">
        <v>632</v>
      </c>
    </row>
    <row r="68" spans="1:16" ht="12.75">
      <c r="A68" s="18" t="s">
        <v>38</v>
      </c>
      <c s="23" t="s">
        <v>15</v>
      </c>
      <c s="23" t="s">
        <v>633</v>
      </c>
      <c s="18" t="s">
        <v>40</v>
      </c>
      <c s="24" t="s">
        <v>634</v>
      </c>
      <c s="25" t="s">
        <v>122</v>
      </c>
      <c s="26">
        <v>1.4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38.25">
      <c r="A69" s="28" t="s">
        <v>43</v>
      </c>
      <c r="E69" s="29" t="s">
        <v>635</v>
      </c>
    </row>
    <row r="70" spans="1:5" ht="12.75">
      <c r="A70" s="30" t="s">
        <v>45</v>
      </c>
      <c r="E70" s="31" t="s">
        <v>636</v>
      </c>
    </row>
    <row r="71" spans="1:5" ht="38.25">
      <c r="A71" t="s">
        <v>47</v>
      </c>
      <c r="E71" s="29" t="s">
        <v>637</v>
      </c>
    </row>
    <row r="72" spans="1:16" ht="12.75">
      <c r="A72" s="18" t="s">
        <v>38</v>
      </c>
      <c s="23" t="s">
        <v>16</v>
      </c>
      <c s="23" t="s">
        <v>375</v>
      </c>
      <c s="18" t="s">
        <v>40</v>
      </c>
      <c s="24" t="s">
        <v>376</v>
      </c>
      <c s="25" t="s">
        <v>122</v>
      </c>
      <c s="26">
        <v>1.8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51">
      <c r="A73" s="28" t="s">
        <v>43</v>
      </c>
      <c r="E73" s="29" t="s">
        <v>638</v>
      </c>
    </row>
    <row r="74" spans="1:5" ht="12.75">
      <c r="A74" s="30" t="s">
        <v>45</v>
      </c>
      <c r="E74" s="31" t="s">
        <v>639</v>
      </c>
    </row>
    <row r="75" spans="1:5" ht="89.25">
      <c r="A75" t="s">
        <v>47</v>
      </c>
      <c r="E75" s="29" t="s">
        <v>379</v>
      </c>
    </row>
    <row r="76" spans="1:18" ht="12.75" customHeight="1">
      <c r="A76" s="5" t="s">
        <v>36</v>
      </c>
      <c s="5"/>
      <c s="35" t="s">
        <v>28</v>
      </c>
      <c s="5"/>
      <c s="21" t="s">
        <v>221</v>
      </c>
      <c s="5"/>
      <c s="5"/>
      <c s="5"/>
      <c s="36">
        <f>0+Q76</f>
      </c>
      <c r="O76">
        <f>0+R76</f>
      </c>
      <c r="Q76">
        <f>0+I77+I81+I85+I89+I93</f>
      </c>
      <c>
        <f>0+O77+O81+O85+O89+O93</f>
      </c>
    </row>
    <row r="77" spans="1:16" ht="12.75">
      <c r="A77" s="18" t="s">
        <v>38</v>
      </c>
      <c s="23" t="s">
        <v>23</v>
      </c>
      <c s="23" t="s">
        <v>227</v>
      </c>
      <c s="18" t="s">
        <v>40</v>
      </c>
      <c s="24" t="s">
        <v>228</v>
      </c>
      <c s="25" t="s">
        <v>105</v>
      </c>
      <c s="26">
        <v>218.5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38.25">
      <c r="A78" s="28" t="s">
        <v>43</v>
      </c>
      <c r="E78" s="29" t="s">
        <v>640</v>
      </c>
    </row>
    <row r="79" spans="1:5" ht="89.25">
      <c r="A79" s="30" t="s">
        <v>45</v>
      </c>
      <c r="E79" s="31" t="s">
        <v>641</v>
      </c>
    </row>
    <row r="80" spans="1:5" ht="140.25">
      <c r="A80" t="s">
        <v>47</v>
      </c>
      <c r="E80" s="29" t="s">
        <v>226</v>
      </c>
    </row>
    <row r="81" spans="1:16" ht="12.75">
      <c r="A81" s="18" t="s">
        <v>38</v>
      </c>
      <c s="23" t="s">
        <v>17</v>
      </c>
      <c s="23" t="s">
        <v>231</v>
      </c>
      <c s="18" t="s">
        <v>40</v>
      </c>
      <c s="24" t="s">
        <v>232</v>
      </c>
      <c s="25" t="s">
        <v>122</v>
      </c>
      <c s="26">
        <v>19.665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38.25">
      <c r="A82" s="28" t="s">
        <v>43</v>
      </c>
      <c r="E82" s="29" t="s">
        <v>642</v>
      </c>
    </row>
    <row r="83" spans="1:5" ht="89.25">
      <c r="A83" s="30" t="s">
        <v>45</v>
      </c>
      <c r="E83" s="31" t="s">
        <v>643</v>
      </c>
    </row>
    <row r="84" spans="1:5" ht="89.25">
      <c r="A84" t="s">
        <v>47</v>
      </c>
      <c r="E84" s="29" t="s">
        <v>235</v>
      </c>
    </row>
    <row r="85" spans="1:16" ht="12.75">
      <c r="A85" s="18" t="s">
        <v>38</v>
      </c>
      <c s="23" t="s">
        <v>15</v>
      </c>
      <c s="23" t="s">
        <v>241</v>
      </c>
      <c s="18" t="s">
        <v>40</v>
      </c>
      <c s="24" t="s">
        <v>242</v>
      </c>
      <c s="25" t="s">
        <v>105</v>
      </c>
      <c s="26">
        <v>23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38.25">
      <c r="A86" s="28" t="s">
        <v>43</v>
      </c>
      <c r="E86" s="29" t="s">
        <v>644</v>
      </c>
    </row>
    <row r="87" spans="1:5" ht="89.25">
      <c r="A87" s="30" t="s">
        <v>45</v>
      </c>
      <c r="E87" s="31" t="s">
        <v>598</v>
      </c>
    </row>
    <row r="88" spans="1:5" ht="140.25">
      <c r="A88" t="s">
        <v>47</v>
      </c>
      <c r="E88" s="29" t="s">
        <v>226</v>
      </c>
    </row>
    <row r="89" spans="1:16" ht="12.75">
      <c r="A89" s="18" t="s">
        <v>38</v>
      </c>
      <c s="23" t="s">
        <v>16</v>
      </c>
      <c s="23" t="s">
        <v>645</v>
      </c>
      <c s="18" t="s">
        <v>40</v>
      </c>
      <c s="24" t="s">
        <v>646</v>
      </c>
      <c s="25" t="s">
        <v>105</v>
      </c>
      <c s="26">
        <v>218.5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25.5">
      <c r="A90" s="28" t="s">
        <v>43</v>
      </c>
      <c r="E90" s="29" t="s">
        <v>599</v>
      </c>
    </row>
    <row r="91" spans="1:5" ht="89.25">
      <c r="A91" s="30" t="s">
        <v>45</v>
      </c>
      <c r="E91" s="31" t="s">
        <v>641</v>
      </c>
    </row>
    <row r="92" spans="1:5" ht="140.25">
      <c r="A92" t="s">
        <v>47</v>
      </c>
      <c r="E92" s="29" t="s">
        <v>253</v>
      </c>
    </row>
    <row r="93" spans="1:16" ht="12.75">
      <c r="A93" s="18" t="s">
        <v>38</v>
      </c>
      <c s="23" t="s">
        <v>28</v>
      </c>
      <c s="23" t="s">
        <v>259</v>
      </c>
      <c s="18" t="s">
        <v>40</v>
      </c>
      <c s="24" t="s">
        <v>260</v>
      </c>
      <c s="25" t="s">
        <v>261</v>
      </c>
      <c s="26">
        <v>42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38.25">
      <c r="A94" s="28" t="s">
        <v>43</v>
      </c>
      <c r="E94" s="29" t="s">
        <v>647</v>
      </c>
    </row>
    <row r="95" spans="1:5" ht="89.25">
      <c r="A95" s="30" t="s">
        <v>45</v>
      </c>
      <c r="E95" s="31" t="s">
        <v>648</v>
      </c>
    </row>
    <row r="96" spans="1:5" ht="38.25">
      <c r="A96" t="s">
        <v>47</v>
      </c>
      <c r="E96" s="29" t="s">
        <v>263</v>
      </c>
    </row>
    <row r="97" spans="1:18" ht="12.75" customHeight="1">
      <c r="A97" s="5" t="s">
        <v>36</v>
      </c>
      <c s="5"/>
      <c s="35" t="s">
        <v>30</v>
      </c>
      <c s="5"/>
      <c s="21" t="s">
        <v>649</v>
      </c>
      <c s="5"/>
      <c s="5"/>
      <c s="5"/>
      <c s="36">
        <f>0+Q97</f>
      </c>
      <c r="O97">
        <f>0+R97</f>
      </c>
      <c r="Q97">
        <f>0+I98</f>
      </c>
      <c>
        <f>0+O98</f>
      </c>
    </row>
    <row r="98" spans="1:16" ht="25.5">
      <c r="A98" s="18" t="s">
        <v>38</v>
      </c>
      <c s="23" t="s">
        <v>23</v>
      </c>
      <c s="23" t="s">
        <v>650</v>
      </c>
      <c s="18" t="s">
        <v>40</v>
      </c>
      <c s="24" t="s">
        <v>651</v>
      </c>
      <c s="25" t="s">
        <v>105</v>
      </c>
      <c s="26">
        <v>0.722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51">
      <c r="A99" s="28" t="s">
        <v>43</v>
      </c>
      <c r="E99" s="29" t="s">
        <v>652</v>
      </c>
    </row>
    <row r="100" spans="1:5" ht="12.75">
      <c r="A100" s="30" t="s">
        <v>45</v>
      </c>
      <c r="E100" s="31" t="s">
        <v>653</v>
      </c>
    </row>
    <row r="101" spans="1:5" ht="76.5">
      <c r="A101" t="s">
        <v>47</v>
      </c>
      <c r="E101" s="29" t="s">
        <v>654</v>
      </c>
    </row>
    <row r="102" spans="1:18" ht="12.75" customHeight="1">
      <c r="A102" s="5" t="s">
        <v>36</v>
      </c>
      <c s="5"/>
      <c s="35" t="s">
        <v>81</v>
      </c>
      <c s="5"/>
      <c s="21" t="s">
        <v>655</v>
      </c>
      <c s="5"/>
      <c s="5"/>
      <c s="5"/>
      <c s="36">
        <f>0+Q102</f>
      </c>
      <c r="O102">
        <f>0+R102</f>
      </c>
      <c r="Q102">
        <f>0+I103+I107</f>
      </c>
      <c>
        <f>0+O103+O107</f>
      </c>
    </row>
    <row r="103" spans="1:16" ht="25.5">
      <c r="A103" s="18" t="s">
        <v>38</v>
      </c>
      <c s="23" t="s">
        <v>23</v>
      </c>
      <c s="23" t="s">
        <v>656</v>
      </c>
      <c s="18" t="s">
        <v>40</v>
      </c>
      <c s="24" t="s">
        <v>657</v>
      </c>
      <c s="25" t="s">
        <v>105</v>
      </c>
      <c s="26">
        <v>21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38.25">
      <c r="A104" s="28" t="s">
        <v>43</v>
      </c>
      <c r="E104" s="29" t="s">
        <v>658</v>
      </c>
    </row>
    <row r="105" spans="1:5" ht="12.75">
      <c r="A105" s="30" t="s">
        <v>45</v>
      </c>
      <c r="E105" s="31" t="s">
        <v>659</v>
      </c>
    </row>
    <row r="106" spans="1:5" ht="191.25">
      <c r="A106" t="s">
        <v>47</v>
      </c>
      <c r="E106" s="29" t="s">
        <v>660</v>
      </c>
    </row>
    <row r="107" spans="1:16" ht="12.75">
      <c r="A107" s="18" t="s">
        <v>38</v>
      </c>
      <c s="23" t="s">
        <v>17</v>
      </c>
      <c s="23" t="s">
        <v>661</v>
      </c>
      <c s="18" t="s">
        <v>40</v>
      </c>
      <c s="24" t="s">
        <v>662</v>
      </c>
      <c s="25" t="s">
        <v>105</v>
      </c>
      <c s="26">
        <v>0.722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38.25">
      <c r="A108" s="28" t="s">
        <v>43</v>
      </c>
      <c r="E108" s="29" t="s">
        <v>663</v>
      </c>
    </row>
    <row r="109" spans="1:5" ht="12.75">
      <c r="A109" s="30" t="s">
        <v>45</v>
      </c>
      <c r="E109" s="31" t="s">
        <v>653</v>
      </c>
    </row>
    <row r="110" spans="1:5" ht="51">
      <c r="A110" t="s">
        <v>47</v>
      </c>
      <c r="E110" s="29" t="s">
        <v>664</v>
      </c>
    </row>
    <row r="111" spans="1:18" ht="12.75" customHeight="1">
      <c r="A111" s="5" t="s">
        <v>36</v>
      </c>
      <c s="5"/>
      <c s="35" t="s">
        <v>85</v>
      </c>
      <c s="5"/>
      <c s="21" t="s">
        <v>264</v>
      </c>
      <c s="5"/>
      <c s="5"/>
      <c s="5"/>
      <c s="36">
        <f>0+Q111</f>
      </c>
      <c r="O111">
        <f>0+R111</f>
      </c>
      <c r="Q111">
        <f>0+I112+I116</f>
      </c>
      <c>
        <f>0+O112+O116</f>
      </c>
    </row>
    <row r="112" spans="1:16" ht="12.75">
      <c r="A112" s="18" t="s">
        <v>38</v>
      </c>
      <c s="23" t="s">
        <v>23</v>
      </c>
      <c s="23" t="s">
        <v>665</v>
      </c>
      <c s="18" t="s">
        <v>40</v>
      </c>
      <c s="24" t="s">
        <v>666</v>
      </c>
      <c s="25" t="s">
        <v>261</v>
      </c>
      <c s="26">
        <v>7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51">
      <c r="A113" s="28" t="s">
        <v>43</v>
      </c>
      <c r="E113" s="29" t="s">
        <v>667</v>
      </c>
    </row>
    <row r="114" spans="1:5" ht="12.75">
      <c r="A114" s="30" t="s">
        <v>45</v>
      </c>
      <c r="E114" s="31" t="s">
        <v>668</v>
      </c>
    </row>
    <row r="115" spans="1:5" ht="255">
      <c r="A115" t="s">
        <v>47</v>
      </c>
      <c r="E115" s="29" t="s">
        <v>669</v>
      </c>
    </row>
    <row r="116" spans="1:16" ht="12.75">
      <c r="A116" s="18" t="s">
        <v>38</v>
      </c>
      <c s="23" t="s">
        <v>17</v>
      </c>
      <c s="23" t="s">
        <v>670</v>
      </c>
      <c s="18" t="s">
        <v>40</v>
      </c>
      <c s="24" t="s">
        <v>671</v>
      </c>
      <c s="25" t="s">
        <v>122</v>
      </c>
      <c s="26">
        <v>3.762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51">
      <c r="A117" s="28" t="s">
        <v>43</v>
      </c>
      <c r="E117" s="29" t="s">
        <v>672</v>
      </c>
    </row>
    <row r="118" spans="1:5" ht="12.75">
      <c r="A118" s="30" t="s">
        <v>45</v>
      </c>
      <c r="E118" s="31" t="s">
        <v>673</v>
      </c>
    </row>
    <row r="119" spans="1:5" ht="369.75">
      <c r="A119" t="s">
        <v>47</v>
      </c>
      <c r="E119" s="29" t="s">
        <v>674</v>
      </c>
    </row>
    <row r="120" spans="1:18" ht="12.75" customHeight="1">
      <c r="A120" s="5" t="s">
        <v>36</v>
      </c>
      <c s="5"/>
      <c s="35" t="s">
        <v>33</v>
      </c>
      <c s="5"/>
      <c s="21" t="s">
        <v>281</v>
      </c>
      <c s="5"/>
      <c s="5"/>
      <c s="5"/>
      <c s="36">
        <f>0+Q120</f>
      </c>
      <c r="O120">
        <f>0+R120</f>
      </c>
      <c r="Q120">
        <f>0+I121+I125+I129+I133</f>
      </c>
      <c>
        <f>0+O121+O125+O129+O133</f>
      </c>
    </row>
    <row r="121" spans="1:16" ht="12.75">
      <c r="A121" s="18" t="s">
        <v>38</v>
      </c>
      <c s="23" t="s">
        <v>23</v>
      </c>
      <c s="23" t="s">
        <v>675</v>
      </c>
      <c s="18" t="s">
        <v>40</v>
      </c>
      <c s="24" t="s">
        <v>676</v>
      </c>
      <c s="25" t="s">
        <v>116</v>
      </c>
      <c s="26">
        <v>2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51">
      <c r="A122" s="28" t="s">
        <v>43</v>
      </c>
      <c r="E122" s="29" t="s">
        <v>677</v>
      </c>
    </row>
    <row r="123" spans="1:5" ht="12.75">
      <c r="A123" s="30" t="s">
        <v>45</v>
      </c>
      <c r="E123" s="31" t="s">
        <v>345</v>
      </c>
    </row>
    <row r="124" spans="1:5" ht="63.75">
      <c r="A124" t="s">
        <v>47</v>
      </c>
      <c r="E124" s="29" t="s">
        <v>678</v>
      </c>
    </row>
    <row r="125" spans="1:16" ht="12.75">
      <c r="A125" s="18" t="s">
        <v>38</v>
      </c>
      <c s="23" t="s">
        <v>17</v>
      </c>
      <c s="23" t="s">
        <v>422</v>
      </c>
      <c s="18" t="s">
        <v>40</v>
      </c>
      <c s="24" t="s">
        <v>423</v>
      </c>
      <c s="25" t="s">
        <v>261</v>
      </c>
      <c s="26">
        <v>42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38.25">
      <c r="A126" s="28" t="s">
        <v>43</v>
      </c>
      <c r="E126" s="29" t="s">
        <v>679</v>
      </c>
    </row>
    <row r="127" spans="1:5" ht="89.25">
      <c r="A127" s="30" t="s">
        <v>45</v>
      </c>
      <c r="E127" s="31" t="s">
        <v>648</v>
      </c>
    </row>
    <row r="128" spans="1:5" ht="25.5">
      <c r="A128" t="s">
        <v>47</v>
      </c>
      <c r="E128" s="29" t="s">
        <v>304</v>
      </c>
    </row>
    <row r="129" spans="1:16" ht="12.75">
      <c r="A129" s="18" t="s">
        <v>38</v>
      </c>
      <c s="23" t="s">
        <v>15</v>
      </c>
      <c s="23" t="s">
        <v>680</v>
      </c>
      <c s="18" t="s">
        <v>40</v>
      </c>
      <c s="24" t="s">
        <v>681</v>
      </c>
      <c s="25" t="s">
        <v>261</v>
      </c>
      <c s="26">
        <v>6.88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38.25">
      <c r="A130" s="28" t="s">
        <v>43</v>
      </c>
      <c r="E130" s="29" t="s">
        <v>682</v>
      </c>
    </row>
    <row r="131" spans="1:5" ht="12.75">
      <c r="A131" s="30" t="s">
        <v>45</v>
      </c>
      <c r="E131" s="31" t="s">
        <v>683</v>
      </c>
    </row>
    <row r="132" spans="1:5" ht="25.5">
      <c r="A132" t="s">
        <v>47</v>
      </c>
      <c r="E132" s="29" t="s">
        <v>684</v>
      </c>
    </row>
    <row r="133" spans="1:16" ht="12.75">
      <c r="A133" s="18" t="s">
        <v>38</v>
      </c>
      <c s="23" t="s">
        <v>16</v>
      </c>
      <c s="23" t="s">
        <v>685</v>
      </c>
      <c s="18" t="s">
        <v>40</v>
      </c>
      <c s="24" t="s">
        <v>686</v>
      </c>
      <c s="25" t="s">
        <v>261</v>
      </c>
      <c s="26">
        <v>7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51">
      <c r="A134" s="28" t="s">
        <v>43</v>
      </c>
      <c r="E134" s="29" t="s">
        <v>687</v>
      </c>
    </row>
    <row r="135" spans="1:5" ht="12.75">
      <c r="A135" s="30" t="s">
        <v>45</v>
      </c>
      <c r="E135" s="31" t="s">
        <v>668</v>
      </c>
    </row>
    <row r="136" spans="1:5" ht="114.75">
      <c r="A136" t="s">
        <v>47</v>
      </c>
      <c r="E136" s="29" t="s">
        <v>688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0+O8+O13+O50+O55+O88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689</v>
      </c>
      <c s="32">
        <f>0+I8+I13+I50+I55+I88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689</v>
      </c>
      <c s="5"/>
      <c s="14" t="s">
        <v>690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15</v>
      </c>
      <c s="11" t="s">
        <v>16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23</v>
      </c>
      <c s="23" t="s">
        <v>96</v>
      </c>
      <c s="18" t="s">
        <v>40</v>
      </c>
      <c s="24" t="s">
        <v>97</v>
      </c>
      <c s="25" t="s">
        <v>98</v>
      </c>
      <c s="26">
        <v>139.05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43</v>
      </c>
      <c r="E10" s="29" t="s">
        <v>99</v>
      </c>
    </row>
    <row r="11" spans="1:5" ht="242.25">
      <c r="A11" s="30" t="s">
        <v>45</v>
      </c>
      <c r="E11" s="31" t="s">
        <v>691</v>
      </c>
    </row>
    <row r="12" spans="1:5" ht="25.5">
      <c r="A12" t="s">
        <v>47</v>
      </c>
      <c r="E12" s="29" t="s">
        <v>101</v>
      </c>
    </row>
    <row r="13" spans="1:18" ht="12.75" customHeight="1">
      <c r="A13" s="5" t="s">
        <v>36</v>
      </c>
      <c s="5"/>
      <c s="35" t="s">
        <v>23</v>
      </c>
      <c s="5"/>
      <c s="21" t="s">
        <v>102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38</v>
      </c>
      <c s="23" t="s">
        <v>23</v>
      </c>
      <c s="23" t="s">
        <v>109</v>
      </c>
      <c s="18" t="s">
        <v>40</v>
      </c>
      <c s="24" t="s">
        <v>110</v>
      </c>
      <c s="25" t="s">
        <v>105</v>
      </c>
      <c s="26">
        <v>22.5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43</v>
      </c>
      <c r="E15" s="29" t="s">
        <v>111</v>
      </c>
    </row>
    <row r="16" spans="1:5" ht="12.75">
      <c r="A16" s="30" t="s">
        <v>45</v>
      </c>
      <c r="E16" s="31" t="s">
        <v>692</v>
      </c>
    </row>
    <row r="17" spans="1:5" ht="12.75">
      <c r="A17" t="s">
        <v>47</v>
      </c>
      <c r="E17" s="29" t="s">
        <v>113</v>
      </c>
    </row>
    <row r="18" spans="1:16" ht="12.75">
      <c r="A18" s="18" t="s">
        <v>38</v>
      </c>
      <c s="23" t="s">
        <v>17</v>
      </c>
      <c s="23" t="s">
        <v>120</v>
      </c>
      <c s="18" t="s">
        <v>40</v>
      </c>
      <c s="24" t="s">
        <v>121</v>
      </c>
      <c s="25" t="s">
        <v>122</v>
      </c>
      <c s="26">
        <v>7.2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43</v>
      </c>
      <c r="E19" s="29" t="s">
        <v>693</v>
      </c>
    </row>
    <row r="20" spans="1:5" ht="12.75">
      <c r="A20" s="30" t="s">
        <v>45</v>
      </c>
      <c r="E20" s="31" t="s">
        <v>694</v>
      </c>
    </row>
    <row r="21" spans="1:5" ht="25.5">
      <c r="A21" t="s">
        <v>47</v>
      </c>
      <c r="E21" s="29" t="s">
        <v>125</v>
      </c>
    </row>
    <row r="22" spans="1:16" ht="25.5">
      <c r="A22" s="18" t="s">
        <v>38</v>
      </c>
      <c s="23" t="s">
        <v>15</v>
      </c>
      <c s="23" t="s">
        <v>348</v>
      </c>
      <c s="18" t="s">
        <v>40</v>
      </c>
      <c s="24" t="s">
        <v>349</v>
      </c>
      <c s="25" t="s">
        <v>122</v>
      </c>
      <c s="26">
        <v>22.5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695</v>
      </c>
    </row>
    <row r="24" spans="1:5" ht="12.75">
      <c r="A24" s="30" t="s">
        <v>45</v>
      </c>
      <c r="E24" s="31" t="s">
        <v>696</v>
      </c>
    </row>
    <row r="25" spans="1:5" ht="63.75">
      <c r="A25" t="s">
        <v>47</v>
      </c>
      <c r="E25" s="29" t="s">
        <v>352</v>
      </c>
    </row>
    <row r="26" spans="1:16" ht="12.75">
      <c r="A26" s="18" t="s">
        <v>38</v>
      </c>
      <c s="23" t="s">
        <v>16</v>
      </c>
      <c s="23" t="s">
        <v>131</v>
      </c>
      <c s="18" t="s">
        <v>23</v>
      </c>
      <c s="24" t="s">
        <v>132</v>
      </c>
      <c s="25" t="s">
        <v>122</v>
      </c>
      <c s="26">
        <v>9.45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695</v>
      </c>
    </row>
    <row r="28" spans="1:5" ht="38.25">
      <c r="A28" s="30" t="s">
        <v>45</v>
      </c>
      <c r="E28" s="31" t="s">
        <v>697</v>
      </c>
    </row>
    <row r="29" spans="1:5" ht="369.75">
      <c r="A29" t="s">
        <v>47</v>
      </c>
      <c r="E29" s="29" t="s">
        <v>135</v>
      </c>
    </row>
    <row r="30" spans="1:16" ht="12.75">
      <c r="A30" s="18" t="s">
        <v>38</v>
      </c>
      <c s="23" t="s">
        <v>28</v>
      </c>
      <c s="23" t="s">
        <v>131</v>
      </c>
      <c s="18" t="s">
        <v>17</v>
      </c>
      <c s="24" t="s">
        <v>132</v>
      </c>
      <c s="25" t="s">
        <v>122</v>
      </c>
      <c s="26">
        <v>13.5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43</v>
      </c>
      <c r="E31" s="29" t="s">
        <v>698</v>
      </c>
    </row>
    <row r="32" spans="1:5" ht="38.25">
      <c r="A32" s="30" t="s">
        <v>45</v>
      </c>
      <c r="E32" s="31" t="s">
        <v>699</v>
      </c>
    </row>
    <row r="33" spans="1:5" ht="369.75">
      <c r="A33" t="s">
        <v>47</v>
      </c>
      <c r="E33" s="29" t="s">
        <v>135</v>
      </c>
    </row>
    <row r="34" spans="1:16" ht="12.75">
      <c r="A34" s="18" t="s">
        <v>38</v>
      </c>
      <c s="23" t="s">
        <v>30</v>
      </c>
      <c s="23" t="s">
        <v>136</v>
      </c>
      <c s="18" t="s">
        <v>23</v>
      </c>
      <c s="24" t="s">
        <v>137</v>
      </c>
      <c s="25" t="s">
        <v>122</v>
      </c>
      <c s="26">
        <v>9.45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43</v>
      </c>
      <c r="E35" s="29" t="s">
        <v>695</v>
      </c>
    </row>
    <row r="36" spans="1:5" ht="38.25">
      <c r="A36" s="30" t="s">
        <v>45</v>
      </c>
      <c r="E36" s="31" t="s">
        <v>697</v>
      </c>
    </row>
    <row r="37" spans="1:5" ht="369.75">
      <c r="A37" t="s">
        <v>47</v>
      </c>
      <c r="E37" s="29" t="s">
        <v>139</v>
      </c>
    </row>
    <row r="38" spans="1:16" ht="12.75">
      <c r="A38" s="18" t="s">
        <v>38</v>
      </c>
      <c s="23" t="s">
        <v>81</v>
      </c>
      <c s="23" t="s">
        <v>136</v>
      </c>
      <c s="18" t="s">
        <v>17</v>
      </c>
      <c s="24" t="s">
        <v>137</v>
      </c>
      <c s="25" t="s">
        <v>122</v>
      </c>
      <c s="26">
        <v>13.5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43</v>
      </c>
      <c r="E39" s="29" t="s">
        <v>698</v>
      </c>
    </row>
    <row r="40" spans="1:5" ht="38.25">
      <c r="A40" s="30" t="s">
        <v>45</v>
      </c>
      <c r="E40" s="31" t="s">
        <v>699</v>
      </c>
    </row>
    <row r="41" spans="1:5" ht="369.75">
      <c r="A41" t="s">
        <v>47</v>
      </c>
      <c r="E41" s="29" t="s">
        <v>139</v>
      </c>
    </row>
    <row r="42" spans="1:16" ht="12.75">
      <c r="A42" s="18" t="s">
        <v>38</v>
      </c>
      <c s="23" t="s">
        <v>85</v>
      </c>
      <c s="23" t="s">
        <v>155</v>
      </c>
      <c s="18" t="s">
        <v>40</v>
      </c>
      <c s="24" t="s">
        <v>156</v>
      </c>
      <c s="25" t="s">
        <v>122</v>
      </c>
      <c s="26">
        <v>45.9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43</v>
      </c>
      <c r="E43" s="29" t="s">
        <v>157</v>
      </c>
    </row>
    <row r="44" spans="1:5" ht="165.75">
      <c r="A44" s="30" t="s">
        <v>45</v>
      </c>
      <c r="E44" s="31" t="s">
        <v>700</v>
      </c>
    </row>
    <row r="45" spans="1:5" ht="191.25">
      <c r="A45" t="s">
        <v>47</v>
      </c>
      <c r="E45" s="29" t="s">
        <v>159</v>
      </c>
    </row>
    <row r="46" spans="1:16" ht="12.75">
      <c r="A46" s="18" t="s">
        <v>38</v>
      </c>
      <c s="23" t="s">
        <v>33</v>
      </c>
      <c s="23" t="s">
        <v>173</v>
      </c>
      <c s="18" t="s">
        <v>40</v>
      </c>
      <c s="24" t="s">
        <v>174</v>
      </c>
      <c s="25" t="s">
        <v>105</v>
      </c>
      <c s="26">
        <v>90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43</v>
      </c>
      <c r="E47" s="29" t="s">
        <v>695</v>
      </c>
    </row>
    <row r="48" spans="1:5" ht="12.75">
      <c r="A48" s="30" t="s">
        <v>45</v>
      </c>
      <c r="E48" s="31" t="s">
        <v>701</v>
      </c>
    </row>
    <row r="49" spans="1:5" ht="25.5">
      <c r="A49" t="s">
        <v>47</v>
      </c>
      <c r="E49" s="29" t="s">
        <v>177</v>
      </c>
    </row>
    <row r="50" spans="1:18" ht="12.75" customHeight="1">
      <c r="A50" s="5" t="s">
        <v>36</v>
      </c>
      <c s="5"/>
      <c s="35" t="s">
        <v>17</v>
      </c>
      <c s="5"/>
      <c s="21" t="s">
        <v>199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38</v>
      </c>
      <c s="23" t="s">
        <v>23</v>
      </c>
      <c s="23" t="s">
        <v>702</v>
      </c>
      <c s="18" t="s">
        <v>40</v>
      </c>
      <c s="24" t="s">
        <v>703</v>
      </c>
      <c s="25" t="s">
        <v>122</v>
      </c>
      <c s="26">
        <v>27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43</v>
      </c>
      <c r="E52" s="29" t="s">
        <v>704</v>
      </c>
    </row>
    <row r="53" spans="1:5" ht="12.75">
      <c r="A53" s="30" t="s">
        <v>45</v>
      </c>
      <c r="E53" s="31" t="s">
        <v>705</v>
      </c>
    </row>
    <row r="54" spans="1:5" ht="38.25">
      <c r="A54" t="s">
        <v>47</v>
      </c>
      <c r="E54" s="29" t="s">
        <v>637</v>
      </c>
    </row>
    <row r="55" spans="1:18" ht="12.75" customHeight="1">
      <c r="A55" s="5" t="s">
        <v>36</v>
      </c>
      <c s="5"/>
      <c s="35" t="s">
        <v>28</v>
      </c>
      <c s="5"/>
      <c s="21" t="s">
        <v>221</v>
      </c>
      <c s="5"/>
      <c s="5"/>
      <c s="5"/>
      <c s="36">
        <f>0+Q55</f>
      </c>
      <c r="O55">
        <f>0+R55</f>
      </c>
      <c r="Q55">
        <f>0+I56+I60+I64+I68+I72+I76+I80+I84</f>
      </c>
      <c>
        <f>0+O56+O60+O64+O68+O72+O76+O80+O84</f>
      </c>
    </row>
    <row r="56" spans="1:16" ht="12.75">
      <c r="A56" s="18" t="s">
        <v>38</v>
      </c>
      <c s="23" t="s">
        <v>23</v>
      </c>
      <c s="23" t="s">
        <v>222</v>
      </c>
      <c s="18" t="s">
        <v>40</v>
      </c>
      <c s="24" t="s">
        <v>223</v>
      </c>
      <c s="25" t="s">
        <v>105</v>
      </c>
      <c s="26">
        <v>90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25.5">
      <c r="A57" s="28" t="s">
        <v>43</v>
      </c>
      <c r="E57" s="29" t="s">
        <v>706</v>
      </c>
    </row>
    <row r="58" spans="1:5" ht="12.75">
      <c r="A58" s="30" t="s">
        <v>45</v>
      </c>
      <c r="E58" s="31" t="s">
        <v>701</v>
      </c>
    </row>
    <row r="59" spans="1:5" ht="140.25">
      <c r="A59" t="s">
        <v>47</v>
      </c>
      <c r="E59" s="29" t="s">
        <v>226</v>
      </c>
    </row>
    <row r="60" spans="1:16" ht="12.75">
      <c r="A60" s="18" t="s">
        <v>38</v>
      </c>
      <c s="23" t="s">
        <v>17</v>
      </c>
      <c s="23" t="s">
        <v>227</v>
      </c>
      <c s="18" t="s">
        <v>40</v>
      </c>
      <c s="24" t="s">
        <v>228</v>
      </c>
      <c s="25" t="s">
        <v>105</v>
      </c>
      <c s="26">
        <v>90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25.5">
      <c r="A61" s="28" t="s">
        <v>43</v>
      </c>
      <c r="E61" s="29" t="s">
        <v>706</v>
      </c>
    </row>
    <row r="62" spans="1:5" ht="12.75">
      <c r="A62" s="30" t="s">
        <v>45</v>
      </c>
      <c r="E62" s="31" t="s">
        <v>701</v>
      </c>
    </row>
    <row r="63" spans="1:5" ht="140.25">
      <c r="A63" t="s">
        <v>47</v>
      </c>
      <c r="E63" s="29" t="s">
        <v>226</v>
      </c>
    </row>
    <row r="64" spans="1:16" ht="12.75">
      <c r="A64" s="18" t="s">
        <v>38</v>
      </c>
      <c s="23" t="s">
        <v>15</v>
      </c>
      <c s="23" t="s">
        <v>231</v>
      </c>
      <c s="18" t="s">
        <v>40</v>
      </c>
      <c s="24" t="s">
        <v>232</v>
      </c>
      <c s="25" t="s">
        <v>122</v>
      </c>
      <c s="26">
        <v>8.1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25.5">
      <c r="A65" s="28" t="s">
        <v>43</v>
      </c>
      <c r="E65" s="29" t="s">
        <v>707</v>
      </c>
    </row>
    <row r="66" spans="1:5" ht="12.75">
      <c r="A66" s="30" t="s">
        <v>45</v>
      </c>
      <c r="E66" s="31" t="s">
        <v>708</v>
      </c>
    </row>
    <row r="67" spans="1:5" ht="89.25">
      <c r="A67" t="s">
        <v>47</v>
      </c>
      <c r="E67" s="29" t="s">
        <v>235</v>
      </c>
    </row>
    <row r="68" spans="1:16" ht="12.75">
      <c r="A68" s="18" t="s">
        <v>38</v>
      </c>
      <c s="23" t="s">
        <v>16</v>
      </c>
      <c s="23" t="s">
        <v>241</v>
      </c>
      <c s="18" t="s">
        <v>40</v>
      </c>
      <c s="24" t="s">
        <v>242</v>
      </c>
      <c s="25" t="s">
        <v>105</v>
      </c>
      <c s="26">
        <v>22.5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25.5">
      <c r="A69" s="28" t="s">
        <v>43</v>
      </c>
      <c r="E69" s="29" t="s">
        <v>706</v>
      </c>
    </row>
    <row r="70" spans="1:5" ht="12.75">
      <c r="A70" s="30" t="s">
        <v>45</v>
      </c>
      <c r="E70" s="31" t="s">
        <v>692</v>
      </c>
    </row>
    <row r="71" spans="1:5" ht="140.25">
      <c r="A71" t="s">
        <v>47</v>
      </c>
      <c r="E71" s="29" t="s">
        <v>226</v>
      </c>
    </row>
    <row r="72" spans="1:16" ht="12.75">
      <c r="A72" s="18" t="s">
        <v>38</v>
      </c>
      <c s="23" t="s">
        <v>28</v>
      </c>
      <c s="23" t="s">
        <v>245</v>
      </c>
      <c s="18" t="s">
        <v>40</v>
      </c>
      <c s="24" t="s">
        <v>246</v>
      </c>
      <c s="25" t="s">
        <v>105</v>
      </c>
      <c s="26">
        <v>180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43</v>
      </c>
      <c r="E73" s="29" t="s">
        <v>709</v>
      </c>
    </row>
    <row r="74" spans="1:5" ht="12.75">
      <c r="A74" s="30" t="s">
        <v>45</v>
      </c>
      <c r="E74" s="31" t="s">
        <v>710</v>
      </c>
    </row>
    <row r="75" spans="1:5" ht="140.25">
      <c r="A75" t="s">
        <v>47</v>
      </c>
      <c r="E75" s="29" t="s">
        <v>226</v>
      </c>
    </row>
    <row r="76" spans="1:16" ht="12.75">
      <c r="A76" s="18" t="s">
        <v>38</v>
      </c>
      <c s="23" t="s">
        <v>30</v>
      </c>
      <c s="23" t="s">
        <v>711</v>
      </c>
      <c s="18" t="s">
        <v>40</v>
      </c>
      <c s="24" t="s">
        <v>712</v>
      </c>
      <c s="25" t="s">
        <v>105</v>
      </c>
      <c s="26">
        <v>90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25.5">
      <c r="A77" s="28" t="s">
        <v>43</v>
      </c>
      <c r="E77" s="29" t="s">
        <v>713</v>
      </c>
    </row>
    <row r="78" spans="1:5" ht="12.75">
      <c r="A78" s="30" t="s">
        <v>45</v>
      </c>
      <c r="E78" s="31" t="s">
        <v>701</v>
      </c>
    </row>
    <row r="79" spans="1:5" ht="140.25">
      <c r="A79" t="s">
        <v>47</v>
      </c>
      <c r="E79" s="29" t="s">
        <v>253</v>
      </c>
    </row>
    <row r="80" spans="1:16" ht="12.75">
      <c r="A80" s="18" t="s">
        <v>38</v>
      </c>
      <c s="23" t="s">
        <v>81</v>
      </c>
      <c s="23" t="s">
        <v>397</v>
      </c>
      <c s="18" t="s">
        <v>40</v>
      </c>
      <c s="24" t="s">
        <v>398</v>
      </c>
      <c s="25" t="s">
        <v>105</v>
      </c>
      <c s="26">
        <v>90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25.5">
      <c r="A81" s="28" t="s">
        <v>43</v>
      </c>
      <c r="E81" s="29" t="s">
        <v>714</v>
      </c>
    </row>
    <row r="82" spans="1:5" ht="12.75">
      <c r="A82" s="30" t="s">
        <v>45</v>
      </c>
      <c r="E82" s="31" t="s">
        <v>701</v>
      </c>
    </row>
    <row r="83" spans="1:5" ht="140.25">
      <c r="A83" t="s">
        <v>47</v>
      </c>
      <c r="E83" s="29" t="s">
        <v>253</v>
      </c>
    </row>
    <row r="84" spans="1:16" ht="12.75">
      <c r="A84" s="18" t="s">
        <v>38</v>
      </c>
      <c s="23" t="s">
        <v>85</v>
      </c>
      <c s="23" t="s">
        <v>259</v>
      </c>
      <c s="18" t="s">
        <v>40</v>
      </c>
      <c s="24" t="s">
        <v>260</v>
      </c>
      <c s="25" t="s">
        <v>261</v>
      </c>
      <c s="26">
        <v>12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25.5">
      <c r="A85" s="28" t="s">
        <v>43</v>
      </c>
      <c r="E85" s="29" t="s">
        <v>715</v>
      </c>
    </row>
    <row r="86" spans="1:5" ht="12.75">
      <c r="A86" s="30" t="s">
        <v>45</v>
      </c>
      <c r="E86" s="31" t="s">
        <v>716</v>
      </c>
    </row>
    <row r="87" spans="1:5" ht="38.25">
      <c r="A87" t="s">
        <v>47</v>
      </c>
      <c r="E87" s="29" t="s">
        <v>263</v>
      </c>
    </row>
    <row r="88" spans="1:18" ht="12.75" customHeight="1">
      <c r="A88" s="5" t="s">
        <v>36</v>
      </c>
      <c s="5"/>
      <c s="35" t="s">
        <v>33</v>
      </c>
      <c s="5"/>
      <c s="21" t="s">
        <v>281</v>
      </c>
      <c s="5"/>
      <c s="5"/>
      <c s="5"/>
      <c s="36">
        <f>0+Q88</f>
      </c>
      <c r="O88">
        <f>0+R88</f>
      </c>
      <c r="Q88">
        <f>0+I89</f>
      </c>
      <c>
        <f>0+O89</f>
      </c>
    </row>
    <row r="89" spans="1:16" ht="12.75">
      <c r="A89" s="18" t="s">
        <v>38</v>
      </c>
      <c s="23" t="s">
        <v>23</v>
      </c>
      <c s="23" t="s">
        <v>419</v>
      </c>
      <c s="18" t="s">
        <v>40</v>
      </c>
      <c s="24" t="s">
        <v>420</v>
      </c>
      <c s="25" t="s">
        <v>261</v>
      </c>
      <c s="26">
        <v>12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25.5">
      <c r="A90" s="28" t="s">
        <v>43</v>
      </c>
      <c r="E90" s="29" t="s">
        <v>717</v>
      </c>
    </row>
    <row r="91" spans="1:5" ht="12.75">
      <c r="A91" s="30" t="s">
        <v>45</v>
      </c>
      <c r="E91" s="31" t="s">
        <v>716</v>
      </c>
    </row>
    <row r="92" spans="1:5" ht="25.5">
      <c r="A92" t="s">
        <v>47</v>
      </c>
      <c r="E92" s="29" t="s">
        <v>304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0+O8+O13+O54+O67+O72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718</v>
      </c>
      <c s="32">
        <f>0+I8+I13+I54+I67+I72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718</v>
      </c>
      <c s="5"/>
      <c s="14" t="s">
        <v>719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15</v>
      </c>
      <c s="11" t="s">
        <v>16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23</v>
      </c>
      <c s="23" t="s">
        <v>96</v>
      </c>
      <c s="18" t="s">
        <v>40</v>
      </c>
      <c s="24" t="s">
        <v>97</v>
      </c>
      <c s="25" t="s">
        <v>98</v>
      </c>
      <c s="26">
        <v>8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43</v>
      </c>
      <c r="E10" s="29" t="s">
        <v>40</v>
      </c>
    </row>
    <row r="11" spans="1:5" ht="25.5">
      <c r="A11" s="30" t="s">
        <v>45</v>
      </c>
      <c r="E11" s="31" t="s">
        <v>720</v>
      </c>
    </row>
    <row r="12" spans="1:5" ht="25.5">
      <c r="A12" t="s">
        <v>47</v>
      </c>
      <c r="E12" s="29" t="s">
        <v>101</v>
      </c>
    </row>
    <row r="13" spans="1:18" ht="12.75" customHeight="1">
      <c r="A13" s="5" t="s">
        <v>36</v>
      </c>
      <c s="5"/>
      <c s="35" t="s">
        <v>23</v>
      </c>
      <c s="5"/>
      <c s="21" t="s">
        <v>102</v>
      </c>
      <c s="5"/>
      <c s="5"/>
      <c s="5"/>
      <c s="36">
        <f>0+Q13</f>
      </c>
      <c r="O13">
        <f>0+R13</f>
      </c>
      <c r="Q13">
        <f>0+I14+I18+I22+I26+I30+I34+I38+I42+I46+I50</f>
      </c>
      <c>
        <f>0+O14+O18+O22+O26+O30+O34+O38+O42+O46+O50</f>
      </c>
    </row>
    <row r="14" spans="1:16" ht="12.75">
      <c r="A14" s="18" t="s">
        <v>38</v>
      </c>
      <c s="23" t="s">
        <v>23</v>
      </c>
      <c s="23" t="s">
        <v>103</v>
      </c>
      <c s="18" t="s">
        <v>40</v>
      </c>
      <c s="24" t="s">
        <v>104</v>
      </c>
      <c s="25" t="s">
        <v>105</v>
      </c>
      <c s="26">
        <v>40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43</v>
      </c>
      <c r="E15" s="29" t="s">
        <v>721</v>
      </c>
    </row>
    <row r="16" spans="1:5" ht="12.75">
      <c r="A16" s="30" t="s">
        <v>45</v>
      </c>
      <c r="E16" s="31" t="s">
        <v>440</v>
      </c>
    </row>
    <row r="17" spans="1:5" ht="38.25">
      <c r="A17" t="s">
        <v>47</v>
      </c>
      <c r="E17" s="29" t="s">
        <v>108</v>
      </c>
    </row>
    <row r="18" spans="1:16" ht="12.75">
      <c r="A18" s="18" t="s">
        <v>38</v>
      </c>
      <c s="23" t="s">
        <v>17</v>
      </c>
      <c s="23" t="s">
        <v>722</v>
      </c>
      <c s="18" t="s">
        <v>40</v>
      </c>
      <c s="24" t="s">
        <v>723</v>
      </c>
      <c s="25" t="s">
        <v>122</v>
      </c>
      <c s="26">
        <v>26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43</v>
      </c>
      <c r="E19" s="29" t="s">
        <v>724</v>
      </c>
    </row>
    <row r="20" spans="1:5" ht="12.75">
      <c r="A20" s="30" t="s">
        <v>45</v>
      </c>
      <c r="E20" s="31" t="s">
        <v>330</v>
      </c>
    </row>
    <row r="21" spans="1:5" ht="357">
      <c r="A21" t="s">
        <v>47</v>
      </c>
      <c r="E21" s="29" t="s">
        <v>725</v>
      </c>
    </row>
    <row r="22" spans="1:16" ht="12.75">
      <c r="A22" s="18" t="s">
        <v>38</v>
      </c>
      <c s="23" t="s">
        <v>15</v>
      </c>
      <c s="23" t="s">
        <v>131</v>
      </c>
      <c s="18" t="s">
        <v>40</v>
      </c>
      <c s="24" t="s">
        <v>132</v>
      </c>
      <c s="25" t="s">
        <v>122</v>
      </c>
      <c s="26">
        <v>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43</v>
      </c>
      <c r="E23" s="29" t="s">
        <v>726</v>
      </c>
    </row>
    <row r="24" spans="1:5" ht="12.75">
      <c r="A24" s="30" t="s">
        <v>45</v>
      </c>
      <c r="E24" s="31" t="s">
        <v>727</v>
      </c>
    </row>
    <row r="25" spans="1:5" ht="369.75">
      <c r="A25" t="s">
        <v>47</v>
      </c>
      <c r="E25" s="29" t="s">
        <v>135</v>
      </c>
    </row>
    <row r="26" spans="1:16" ht="12.75">
      <c r="A26" s="18" t="s">
        <v>38</v>
      </c>
      <c s="23" t="s">
        <v>16</v>
      </c>
      <c s="23" t="s">
        <v>140</v>
      </c>
      <c s="18" t="s">
        <v>40</v>
      </c>
      <c s="24" t="s">
        <v>141</v>
      </c>
      <c s="25" t="s">
        <v>122</v>
      </c>
      <c s="26">
        <v>15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728</v>
      </c>
    </row>
    <row r="28" spans="1:5" ht="12.75">
      <c r="A28" s="30" t="s">
        <v>45</v>
      </c>
      <c r="E28" s="31" t="s">
        <v>729</v>
      </c>
    </row>
    <row r="29" spans="1:5" ht="306">
      <c r="A29" t="s">
        <v>47</v>
      </c>
      <c r="E29" s="29" t="s">
        <v>144</v>
      </c>
    </row>
    <row r="30" spans="1:16" ht="12.75">
      <c r="A30" s="18" t="s">
        <v>38</v>
      </c>
      <c s="23" t="s">
        <v>28</v>
      </c>
      <c s="23" t="s">
        <v>730</v>
      </c>
      <c s="18" t="s">
        <v>40</v>
      </c>
      <c s="24" t="s">
        <v>731</v>
      </c>
      <c s="25" t="s">
        <v>122</v>
      </c>
      <c s="26">
        <v>26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43</v>
      </c>
      <c r="E31" s="29" t="s">
        <v>732</v>
      </c>
    </row>
    <row r="32" spans="1:5" ht="12.75">
      <c r="A32" s="30" t="s">
        <v>45</v>
      </c>
      <c r="E32" s="31" t="s">
        <v>330</v>
      </c>
    </row>
    <row r="33" spans="1:5" ht="280.5">
      <c r="A33" t="s">
        <v>47</v>
      </c>
      <c r="E33" s="29" t="s">
        <v>733</v>
      </c>
    </row>
    <row r="34" spans="1:16" ht="12.75">
      <c r="A34" s="18" t="s">
        <v>38</v>
      </c>
      <c s="23" t="s">
        <v>30</v>
      </c>
      <c s="23" t="s">
        <v>155</v>
      </c>
      <c s="18" t="s">
        <v>40</v>
      </c>
      <c s="24" t="s">
        <v>156</v>
      </c>
      <c s="25" t="s">
        <v>122</v>
      </c>
      <c s="26">
        <v>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43</v>
      </c>
      <c r="E35" s="29" t="s">
        <v>157</v>
      </c>
    </row>
    <row r="36" spans="1:5" ht="25.5">
      <c r="A36" s="30" t="s">
        <v>45</v>
      </c>
      <c r="E36" s="31" t="s">
        <v>734</v>
      </c>
    </row>
    <row r="37" spans="1:5" ht="191.25">
      <c r="A37" t="s">
        <v>47</v>
      </c>
      <c r="E37" s="29" t="s">
        <v>159</v>
      </c>
    </row>
    <row r="38" spans="1:16" ht="12.75">
      <c r="A38" s="18" t="s">
        <v>38</v>
      </c>
      <c s="23" t="s">
        <v>81</v>
      </c>
      <c s="23" t="s">
        <v>179</v>
      </c>
      <c s="18" t="s">
        <v>40</v>
      </c>
      <c s="24" t="s">
        <v>180</v>
      </c>
      <c s="25" t="s">
        <v>105</v>
      </c>
      <c s="26">
        <v>100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43</v>
      </c>
      <c r="E39" s="29" t="s">
        <v>735</v>
      </c>
    </row>
    <row r="40" spans="1:5" ht="12.75">
      <c r="A40" s="30" t="s">
        <v>45</v>
      </c>
      <c r="E40" s="31" t="s">
        <v>494</v>
      </c>
    </row>
    <row r="41" spans="1:5" ht="12.75">
      <c r="A41" t="s">
        <v>47</v>
      </c>
      <c r="E41" s="29" t="s">
        <v>182</v>
      </c>
    </row>
    <row r="42" spans="1:16" ht="12.75">
      <c r="A42" s="18" t="s">
        <v>38</v>
      </c>
      <c s="23" t="s">
        <v>85</v>
      </c>
      <c s="23" t="s">
        <v>184</v>
      </c>
      <c s="18" t="s">
        <v>40</v>
      </c>
      <c s="24" t="s">
        <v>185</v>
      </c>
      <c s="25" t="s">
        <v>105</v>
      </c>
      <c s="26">
        <v>100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43</v>
      </c>
      <c r="E43" s="29" t="s">
        <v>735</v>
      </c>
    </row>
    <row r="44" spans="1:5" ht="12.75">
      <c r="A44" s="30" t="s">
        <v>45</v>
      </c>
      <c r="E44" s="31" t="s">
        <v>494</v>
      </c>
    </row>
    <row r="45" spans="1:5" ht="38.25">
      <c r="A45" t="s">
        <v>47</v>
      </c>
      <c r="E45" s="29" t="s">
        <v>187</v>
      </c>
    </row>
    <row r="46" spans="1:16" ht="12.75">
      <c r="A46" s="18" t="s">
        <v>38</v>
      </c>
      <c s="23" t="s">
        <v>33</v>
      </c>
      <c s="23" t="s">
        <v>189</v>
      </c>
      <c s="18" t="s">
        <v>40</v>
      </c>
      <c s="24" t="s">
        <v>190</v>
      </c>
      <c s="25" t="s">
        <v>105</v>
      </c>
      <c s="26">
        <v>200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43</v>
      </c>
      <c r="E47" s="29" t="s">
        <v>736</v>
      </c>
    </row>
    <row r="48" spans="1:5" ht="12.75">
      <c r="A48" s="30" t="s">
        <v>45</v>
      </c>
      <c r="E48" s="31" t="s">
        <v>737</v>
      </c>
    </row>
    <row r="49" spans="1:5" ht="25.5">
      <c r="A49" t="s">
        <v>47</v>
      </c>
      <c r="E49" s="29" t="s">
        <v>193</v>
      </c>
    </row>
    <row r="50" spans="1:16" ht="12.75">
      <c r="A50" s="18" t="s">
        <v>38</v>
      </c>
      <c s="23" t="s">
        <v>35</v>
      </c>
      <c s="23" t="s">
        <v>195</v>
      </c>
      <c s="18" t="s">
        <v>40</v>
      </c>
      <c s="24" t="s">
        <v>196</v>
      </c>
      <c s="25" t="s">
        <v>105</v>
      </c>
      <c s="26">
        <v>100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43</v>
      </c>
      <c r="E51" s="29" t="s">
        <v>735</v>
      </c>
    </row>
    <row r="52" spans="1:5" ht="12.75">
      <c r="A52" s="30" t="s">
        <v>45</v>
      </c>
      <c r="E52" s="31" t="s">
        <v>494</v>
      </c>
    </row>
    <row r="53" spans="1:5" ht="38.25">
      <c r="A53" t="s">
        <v>47</v>
      </c>
      <c r="E53" s="29" t="s">
        <v>198</v>
      </c>
    </row>
    <row r="54" spans="1:18" ht="12.75" customHeight="1">
      <c r="A54" s="5" t="s">
        <v>36</v>
      </c>
      <c s="5"/>
      <c s="35" t="s">
        <v>16</v>
      </c>
      <c s="5"/>
      <c s="21" t="s">
        <v>211</v>
      </c>
      <c s="5"/>
      <c s="5"/>
      <c s="5"/>
      <c s="36">
        <f>0+Q54</f>
      </c>
      <c r="O54">
        <f>0+R54</f>
      </c>
      <c r="Q54">
        <f>0+I55+I59+I63</f>
      </c>
      <c>
        <f>0+O55+O59+O63</f>
      </c>
    </row>
    <row r="55" spans="1:16" ht="12.75">
      <c r="A55" s="18" t="s">
        <v>38</v>
      </c>
      <c s="23" t="s">
        <v>23</v>
      </c>
      <c s="23" t="s">
        <v>375</v>
      </c>
      <c s="18" t="s">
        <v>40</v>
      </c>
      <c s="24" t="s">
        <v>376</v>
      </c>
      <c s="25" t="s">
        <v>122</v>
      </c>
      <c s="26">
        <v>2.4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51">
      <c r="A56" s="28" t="s">
        <v>43</v>
      </c>
      <c r="E56" s="29" t="s">
        <v>738</v>
      </c>
    </row>
    <row r="57" spans="1:5" ht="12.75">
      <c r="A57" s="30" t="s">
        <v>45</v>
      </c>
      <c r="E57" s="31" t="s">
        <v>739</v>
      </c>
    </row>
    <row r="58" spans="1:5" ht="89.25">
      <c r="A58" t="s">
        <v>47</v>
      </c>
      <c r="E58" s="29" t="s">
        <v>379</v>
      </c>
    </row>
    <row r="59" spans="1:16" ht="12.75">
      <c r="A59" s="18" t="s">
        <v>38</v>
      </c>
      <c s="23" t="s">
        <v>17</v>
      </c>
      <c s="23" t="s">
        <v>380</v>
      </c>
      <c s="18" t="s">
        <v>40</v>
      </c>
      <c s="24" t="s">
        <v>381</v>
      </c>
      <c s="25" t="s">
        <v>105</v>
      </c>
      <c s="26">
        <v>80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38.25">
      <c r="A60" s="28" t="s">
        <v>43</v>
      </c>
      <c r="E60" s="29" t="s">
        <v>740</v>
      </c>
    </row>
    <row r="61" spans="1:5" ht="12.75">
      <c r="A61" s="30" t="s">
        <v>45</v>
      </c>
      <c r="E61" s="31" t="s">
        <v>741</v>
      </c>
    </row>
    <row r="62" spans="1:5" ht="89.25">
      <c r="A62" t="s">
        <v>47</v>
      </c>
      <c r="E62" s="29" t="s">
        <v>384</v>
      </c>
    </row>
    <row r="63" spans="1:16" ht="12.75">
      <c r="A63" s="18" t="s">
        <v>38</v>
      </c>
      <c s="23" t="s">
        <v>15</v>
      </c>
      <c s="23" t="s">
        <v>385</v>
      </c>
      <c s="18" t="s">
        <v>40</v>
      </c>
      <c s="24" t="s">
        <v>386</v>
      </c>
      <c s="25" t="s">
        <v>122</v>
      </c>
      <c s="26">
        <v>1.44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38.25">
      <c r="A64" s="28" t="s">
        <v>43</v>
      </c>
      <c r="E64" s="29" t="s">
        <v>742</v>
      </c>
    </row>
    <row r="65" spans="1:5" ht="12.75">
      <c r="A65" s="30" t="s">
        <v>45</v>
      </c>
      <c r="E65" s="31" t="s">
        <v>743</v>
      </c>
    </row>
    <row r="66" spans="1:5" ht="357">
      <c r="A66" t="s">
        <v>47</v>
      </c>
      <c r="E66" s="29" t="s">
        <v>321</v>
      </c>
    </row>
    <row r="67" spans="1:18" ht="12.75" customHeight="1">
      <c r="A67" s="5" t="s">
        <v>36</v>
      </c>
      <c s="5"/>
      <c s="35" t="s">
        <v>85</v>
      </c>
      <c s="5"/>
      <c s="21" t="s">
        <v>264</v>
      </c>
      <c s="5"/>
      <c s="5"/>
      <c s="5"/>
      <c s="36">
        <f>0+Q67</f>
      </c>
      <c r="O67">
        <f>0+R67</f>
      </c>
      <c r="Q67">
        <f>0+I68</f>
      </c>
      <c>
        <f>0+O68</f>
      </c>
    </row>
    <row r="68" spans="1:16" ht="12.75">
      <c r="A68" s="18" t="s">
        <v>38</v>
      </c>
      <c s="23" t="s">
        <v>23</v>
      </c>
      <c s="23" t="s">
        <v>744</v>
      </c>
      <c s="18" t="s">
        <v>40</v>
      </c>
      <c s="24" t="s">
        <v>745</v>
      </c>
      <c s="25" t="s">
        <v>116</v>
      </c>
      <c s="26">
        <v>2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25.5">
      <c r="A69" s="28" t="s">
        <v>43</v>
      </c>
      <c r="E69" s="29" t="s">
        <v>746</v>
      </c>
    </row>
    <row r="70" spans="1:5" ht="12.75">
      <c r="A70" s="30" t="s">
        <v>45</v>
      </c>
      <c r="E70" s="31" t="s">
        <v>345</v>
      </c>
    </row>
    <row r="71" spans="1:5" ht="25.5">
      <c r="A71" t="s">
        <v>47</v>
      </c>
      <c r="E71" s="29" t="s">
        <v>280</v>
      </c>
    </row>
    <row r="72" spans="1:18" ht="12.75" customHeight="1">
      <c r="A72" s="5" t="s">
        <v>36</v>
      </c>
      <c s="5"/>
      <c s="35" t="s">
        <v>33</v>
      </c>
      <c s="5"/>
      <c s="21" t="s">
        <v>281</v>
      </c>
      <c s="5"/>
      <c s="5"/>
      <c s="5"/>
      <c s="36">
        <f>0+Q72</f>
      </c>
      <c r="O72">
        <f>0+R72</f>
      </c>
      <c r="Q72">
        <f>0+I73+I77</f>
      </c>
      <c>
        <f>0+O73+O77</f>
      </c>
    </row>
    <row r="73" spans="1:16" ht="12.75">
      <c r="A73" s="18" t="s">
        <v>38</v>
      </c>
      <c s="23" t="s">
        <v>23</v>
      </c>
      <c s="23" t="s">
        <v>305</v>
      </c>
      <c s="18" t="s">
        <v>40</v>
      </c>
      <c s="24" t="s">
        <v>307</v>
      </c>
      <c s="25" t="s">
        <v>261</v>
      </c>
      <c s="26">
        <v>120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51">
      <c r="A74" s="28" t="s">
        <v>43</v>
      </c>
      <c r="E74" s="29" t="s">
        <v>747</v>
      </c>
    </row>
    <row r="75" spans="1:5" ht="12.75">
      <c r="A75" s="30" t="s">
        <v>45</v>
      </c>
      <c r="E75" s="31" t="s">
        <v>748</v>
      </c>
    </row>
    <row r="76" spans="1:5" ht="76.5">
      <c r="A76" t="s">
        <v>47</v>
      </c>
      <c r="E76" s="29" t="s">
        <v>310</v>
      </c>
    </row>
    <row r="77" spans="1:16" ht="12.75">
      <c r="A77" s="18" t="s">
        <v>38</v>
      </c>
      <c s="23" t="s">
        <v>17</v>
      </c>
      <c s="23" t="s">
        <v>432</v>
      </c>
      <c s="18" t="s">
        <v>40</v>
      </c>
      <c s="24" t="s">
        <v>433</v>
      </c>
      <c s="25" t="s">
        <v>105</v>
      </c>
      <c s="26">
        <v>120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51">
      <c r="A78" s="28" t="s">
        <v>43</v>
      </c>
      <c r="E78" s="29" t="s">
        <v>749</v>
      </c>
    </row>
    <row r="79" spans="1:5" ht="12.75">
      <c r="A79" s="30" t="s">
        <v>45</v>
      </c>
      <c r="E79" s="31" t="s">
        <v>750</v>
      </c>
    </row>
    <row r="80" spans="1:5" ht="76.5">
      <c r="A80" t="s">
        <v>47</v>
      </c>
      <c r="E80" s="29" t="s">
        <v>310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